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48" windowWidth="12000" windowHeight="6420" tabRatio="837"/>
  </bookViews>
  <sheets>
    <sheet name="фін план 28.01.21_20 23 (2)" sheetId="26" r:id="rId1"/>
    <sheet name="КОРИГ" sheetId="25" r:id="rId2"/>
    <sheet name="фін план 28.01.21_20 23" sheetId="24" r:id="rId3"/>
    <sheet name="фін план" sheetId="2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3">'фін план'!$28:$28</definedName>
    <definedName name="_xlnm.Print_Titles" localSheetId="2">'фін план 28.01.21_20 23'!$28:$28</definedName>
    <definedName name="_xlnm.Print_Titles" localSheetId="0">'фін план 28.01.21_20 23 (2)'!$28:$28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3">'фін план'!$A$1:$J$120</definedName>
    <definedName name="_xlnm.Print_Area" localSheetId="2">'фін план 28.01.21_20 23'!$A$1:$J$120</definedName>
    <definedName name="_xlnm.Print_Area" localSheetId="0">'фін план 28.01.21_20 23 (2)'!$A$1:$J$120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14210" fullCalcOnLoad="1"/>
</workbook>
</file>

<file path=xl/calcChain.xml><?xml version="1.0" encoding="utf-8"?>
<calcChain xmlns="http://schemas.openxmlformats.org/spreadsheetml/2006/main">
  <c r="G41" i="26"/>
  <c r="H41"/>
  <c r="H78"/>
  <c r="H41" i="24"/>
  <c r="G41"/>
  <c r="H78"/>
  <c r="E29" i="25"/>
  <c r="E29" i="23"/>
  <c r="H31"/>
  <c r="J57"/>
  <c r="H57"/>
  <c r="J31"/>
  <c r="J34"/>
  <c r="H34"/>
  <c r="I59"/>
  <c r="H59"/>
  <c r="I57"/>
  <c r="G57"/>
  <c r="I33"/>
  <c r="F33"/>
  <c r="G33"/>
  <c r="I34"/>
  <c r="G34"/>
  <c r="G96"/>
  <c r="J84"/>
  <c r="H84"/>
  <c r="I84"/>
  <c r="G84"/>
  <c r="J91"/>
  <c r="I91"/>
  <c r="H91"/>
  <c r="G91"/>
  <c r="J67"/>
  <c r="I67"/>
  <c r="H67"/>
  <c r="G67"/>
  <c r="F40"/>
  <c r="F77"/>
  <c r="G48"/>
  <c r="H48"/>
  <c r="I48"/>
  <c r="J48"/>
  <c r="F34"/>
  <c r="F75"/>
  <c r="F41"/>
  <c r="F31"/>
  <c r="F68"/>
  <c r="F71"/>
  <c r="F70"/>
  <c r="F49"/>
  <c r="F48"/>
  <c r="F43"/>
  <c r="F58"/>
  <c r="F57"/>
  <c r="F56"/>
  <c r="F55"/>
  <c r="F54"/>
  <c r="F105"/>
  <c r="F38"/>
  <c r="F37"/>
  <c r="F36"/>
  <c r="F35"/>
  <c r="F47"/>
  <c r="F45"/>
  <c r="F46"/>
  <c r="F59"/>
  <c r="F80"/>
  <c r="F104"/>
  <c r="F102"/>
  <c r="F97"/>
  <c r="F96"/>
  <c r="F94"/>
  <c r="F93"/>
  <c r="F92"/>
  <c r="F90"/>
  <c r="F85"/>
  <c r="F84"/>
  <c r="F83"/>
  <c r="F82"/>
  <c r="F81"/>
  <c r="F76"/>
  <c r="F72"/>
  <c r="F69"/>
  <c r="J30"/>
  <c r="I30"/>
  <c r="H30"/>
  <c r="G30"/>
  <c r="F67"/>
  <c r="F42"/>
  <c r="F91"/>
  <c r="J103"/>
  <c r="I103"/>
  <c r="H103"/>
  <c r="G103"/>
  <c r="F101"/>
  <c r="F100"/>
  <c r="J98"/>
  <c r="I98"/>
  <c r="H98"/>
  <c r="G98"/>
  <c r="J95"/>
  <c r="I95"/>
  <c r="H95"/>
  <c r="G95"/>
  <c r="J79"/>
  <c r="J78"/>
  <c r="I79"/>
  <c r="I78"/>
  <c r="H79"/>
  <c r="H78"/>
  <c r="G79"/>
  <c r="G78"/>
  <c r="F79"/>
  <c r="J66"/>
  <c r="I66"/>
  <c r="H66"/>
  <c r="G66"/>
  <c r="F64"/>
  <c r="F63"/>
  <c r="F62"/>
  <c r="F61"/>
  <c r="F53"/>
  <c r="J52"/>
  <c r="J51"/>
  <c r="J50"/>
  <c r="I52"/>
  <c r="I51"/>
  <c r="I50"/>
  <c r="H52"/>
  <c r="H51"/>
  <c r="H50"/>
  <c r="G52"/>
  <c r="G51"/>
  <c r="G50"/>
  <c r="J44"/>
  <c r="I44"/>
  <c r="H44"/>
  <c r="G44"/>
  <c r="F44"/>
  <c r="J39"/>
  <c r="I39"/>
  <c r="H39"/>
  <c r="G39"/>
  <c r="J32"/>
  <c r="I32"/>
  <c r="H32"/>
  <c r="G32"/>
  <c r="G106"/>
  <c r="I107"/>
  <c r="H107"/>
  <c r="G107"/>
  <c r="J107"/>
  <c r="F95"/>
  <c r="F103"/>
  <c r="I29"/>
  <c r="F98"/>
  <c r="I106"/>
  <c r="F30"/>
  <c r="J106"/>
  <c r="J29"/>
  <c r="H106"/>
  <c r="H29"/>
  <c r="G29"/>
  <c r="F78"/>
  <c r="F52"/>
  <c r="F32"/>
  <c r="F39"/>
  <c r="H111"/>
  <c r="J111"/>
  <c r="G111"/>
  <c r="I111"/>
  <c r="F66"/>
  <c r="F51"/>
  <c r="F50"/>
  <c r="F29"/>
  <c r="F106"/>
  <c r="F107"/>
  <c r="F111"/>
</calcChain>
</file>

<file path=xl/sharedStrings.xml><?xml version="1.0" encoding="utf-8"?>
<sst xmlns="http://schemas.openxmlformats.org/spreadsheetml/2006/main" count="1136" uniqueCount="206">
  <si>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</si>
  <si>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</si>
  <si>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</si>
  <si>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</si>
  <si>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</si>
  <si>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</si>
  <si>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</si>
  <si>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</si>
  <si>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</si>
  <si>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</si>
  <si>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</si>
  <si>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</si>
  <si>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(найменування органу, який розглянув фінансовий план)</t>
  </si>
  <si>
    <t>Територія</t>
  </si>
  <si>
    <t>Форма власності</t>
  </si>
  <si>
    <t>Резервний фонд</t>
  </si>
  <si>
    <t>Факт минулого року</t>
  </si>
  <si>
    <t>План поточного року</t>
  </si>
  <si>
    <t>(посада)</t>
  </si>
  <si>
    <t>(підпис)</t>
  </si>
  <si>
    <t>у тому числі за кварталами</t>
  </si>
  <si>
    <t xml:space="preserve">         (ініціали, прізвище)    </t>
  </si>
  <si>
    <t>Середньооблікова кількість штатних працівників</t>
  </si>
  <si>
    <t>Усього витрат</t>
  </si>
  <si>
    <t xml:space="preserve">ПОГОДЖЕНО </t>
  </si>
  <si>
    <t xml:space="preserve">ЗАТВЕРДЖЕНО  </t>
  </si>
  <si>
    <t>за КОАТУУ</t>
  </si>
  <si>
    <t>за КОПФГ</t>
  </si>
  <si>
    <t xml:space="preserve">за ЄДРПОУ </t>
  </si>
  <si>
    <t>Плановий рік</t>
  </si>
  <si>
    <t>Рік</t>
  </si>
  <si>
    <t>Стандарти звітності П(с)БОУ</t>
  </si>
  <si>
    <t>Стандарти звітності МСФЗ</t>
  </si>
  <si>
    <t>Коди</t>
  </si>
  <si>
    <t>Найменування показника</t>
  </si>
  <si>
    <t>М. П. (посада, П.І.Б., дата, підпис)</t>
  </si>
  <si>
    <t>Одиниця виміру, тис. грн</t>
  </si>
  <si>
    <t>тис.грн.</t>
  </si>
  <si>
    <t>І</t>
  </si>
  <si>
    <t>ІІ</t>
  </si>
  <si>
    <t>ІІІ</t>
  </si>
  <si>
    <t>IV</t>
  </si>
  <si>
    <t>Дохід (виручка) від реалізації продукції (товарів, робіт, послуг) всього,</t>
  </si>
  <si>
    <t>Обов'язкові платежі підприємства до бюджету</t>
  </si>
  <si>
    <t>ПДВ</t>
  </si>
  <si>
    <t>Нерозподілені доходи</t>
  </si>
  <si>
    <t>Примітка.</t>
  </si>
  <si>
    <t xml:space="preserve">На 2020 рік стовбчик 3 та 4 не заповнюються. </t>
  </si>
  <si>
    <t>1.</t>
  </si>
  <si>
    <t>1.1.</t>
  </si>
  <si>
    <t>1.1.1.</t>
  </si>
  <si>
    <t>1.1.2.</t>
  </si>
  <si>
    <t>1.1.3.</t>
  </si>
  <si>
    <t>- за оренду приміщень;</t>
  </si>
  <si>
    <t>1.1.4.</t>
  </si>
  <si>
    <t>1.2.</t>
  </si>
  <si>
    <t>1.1.5.</t>
  </si>
  <si>
    <t>1.3.</t>
  </si>
  <si>
    <t>1.4.</t>
  </si>
  <si>
    <t>2.</t>
  </si>
  <si>
    <t>2.1.</t>
  </si>
  <si>
    <t>2.3.</t>
  </si>
  <si>
    <t>2.2.</t>
  </si>
  <si>
    <t>2.4.</t>
  </si>
  <si>
    <t>2.5.</t>
  </si>
  <si>
    <t>2.6.</t>
  </si>
  <si>
    <t>3.1.</t>
  </si>
  <si>
    <t>3.2.</t>
  </si>
  <si>
    <t>4.1.</t>
  </si>
  <si>
    <t>4.2.</t>
  </si>
  <si>
    <t>7.1.</t>
  </si>
  <si>
    <t>7.2.</t>
  </si>
  <si>
    <t>Видатки, всього                                                                                                      у тому числі витрати операційної діяльності:</t>
  </si>
  <si>
    <t>- банківський депозит</t>
  </si>
  <si>
    <t>Придбання обладнання, техніки та предметів довгострокового користування                                                           (розшифрувати у додатку)</t>
  </si>
  <si>
    <t>Капітальний ремонт та реконструкцію об'єктів (розшифрувати у додатку)</t>
  </si>
  <si>
    <t>-  кошти місцевого бюджету на оплату комунальних послуг;</t>
  </si>
  <si>
    <t xml:space="preserve"> - кошти місцевого бюджету на розвиток підприємства та зміцнення його матеріально - технічної бази</t>
  </si>
  <si>
    <t xml:space="preserve"> придбання та супровід програмного забезпечення(розшифрувати у додатку)</t>
  </si>
  <si>
    <t xml:space="preserve"> витрати на зв`язок та інтернет                                                                  (розшифрувати у додатку)</t>
  </si>
  <si>
    <t xml:space="preserve"> витрати на обслуговування оргтехніки                                                    (розшифрувати у додатку)</t>
  </si>
  <si>
    <t xml:space="preserve"> </t>
  </si>
  <si>
    <t>- кошти місцевого бюджету за цільовими програмами                        (розшифрувати у додатку)</t>
  </si>
  <si>
    <t>- програма "Здоров'я населення Чорноморської теріторіальної громади"</t>
  </si>
  <si>
    <t>Чистий Дохід (виручка) від реалізації продукції (товарів, робіт, послуг) всього,</t>
  </si>
  <si>
    <t>- компенсація комунальних витрат від орендарів;</t>
  </si>
  <si>
    <t>- нарахування % банку</t>
  </si>
  <si>
    <t>Інши доходи:</t>
  </si>
  <si>
    <t>Фінансові доходи</t>
  </si>
  <si>
    <t>Собівартість реалізованої послуг: витрати за рахунок коштів НСЗУ та від надання платних послуг</t>
  </si>
  <si>
    <t>Інші витрати:</t>
  </si>
  <si>
    <t>Фінансовий результат від звичайної діяльності (валовий прибуток)</t>
  </si>
  <si>
    <t>Фінансовий результат від операційної  діяльності</t>
  </si>
  <si>
    <t>Адміністративні витрати:</t>
  </si>
  <si>
    <t>інши витрати</t>
  </si>
  <si>
    <t>1.1.6.</t>
  </si>
  <si>
    <t>1.1.7.</t>
  </si>
  <si>
    <t>1.1.8.</t>
  </si>
  <si>
    <t>1.2.1</t>
  </si>
  <si>
    <t>1.2.2</t>
  </si>
  <si>
    <t>1.2.3</t>
  </si>
  <si>
    <t>1.2.4</t>
  </si>
  <si>
    <t>1.3.1.</t>
  </si>
  <si>
    <t>1.3.2.</t>
  </si>
  <si>
    <t>1.3.3.</t>
  </si>
  <si>
    <t>1.4.1.</t>
  </si>
  <si>
    <t>Власні надходження (доходи):</t>
  </si>
  <si>
    <t>- від надання платних послуг згідно з основної діяльності</t>
  </si>
  <si>
    <t>-  від провадження господарської та/або виробничої діяльності</t>
  </si>
  <si>
    <t xml:space="preserve"> кошти від благодійної допомоги</t>
  </si>
  <si>
    <t>кошти від централізованого постачання</t>
  </si>
  <si>
    <t>кошти від доходу  нарахованої амортизаціі ОЗ отриманих як благодійна допомога</t>
  </si>
  <si>
    <t xml:space="preserve"> придбання та супровід програмного забезпечення (розшифрувати у додатку)</t>
  </si>
  <si>
    <t xml:space="preserve"> витрати на канцтовари, приладдя та господарчі товари   ( розшифровати у додатку)</t>
  </si>
  <si>
    <t xml:space="preserve"> витрати на канцтовари, приладдя та господарчі товари ( розшифрувати у додатку)</t>
  </si>
  <si>
    <t xml:space="preserve"> придбання медикаментів та перевязувального матеріалу  ( розшифрувати у додатку)</t>
  </si>
  <si>
    <t>придбання медикаментів та перевязувального матеріалу ( розшифрувати у додатку)</t>
  </si>
  <si>
    <t>Інші витрати ( розшифрувати  окремим  додатком)</t>
  </si>
  <si>
    <t>Матеріальні витрати , з них :</t>
  </si>
  <si>
    <t>Матеріальні витрати,  з них :</t>
  </si>
  <si>
    <t>Матеріальні витрати,   з них :</t>
  </si>
  <si>
    <t>4.0</t>
  </si>
  <si>
    <t>4.3.</t>
  </si>
  <si>
    <t>4.5.</t>
  </si>
  <si>
    <t>4.4.</t>
  </si>
  <si>
    <t>4.6.</t>
  </si>
  <si>
    <t>4.7.</t>
  </si>
  <si>
    <t>4.8.</t>
  </si>
  <si>
    <t>5.0</t>
  </si>
  <si>
    <t>5.1.</t>
  </si>
  <si>
    <t>5.2.</t>
  </si>
  <si>
    <t>6.0</t>
  </si>
  <si>
    <t>7.0.</t>
  </si>
  <si>
    <t>11.</t>
  </si>
  <si>
    <t xml:space="preserve"> придбання продуктів харчування ( розшифрувати у додатку)</t>
  </si>
  <si>
    <t>кошти  нарахованої амортизаціі ОЗ отриманих як благодійна допомога</t>
  </si>
  <si>
    <t>Інші (розшифрувати окремим додатком)</t>
  </si>
  <si>
    <t>Витрати на оплату праці,   з них :</t>
  </si>
  <si>
    <t>- кошти державного бюджету за цільовими програмами  
(розшифрувати у додатку)</t>
  </si>
  <si>
    <t>інши витрати( період видання)</t>
  </si>
  <si>
    <t>Комунального некомерційного підприємства  " Чорноморська лікарня "  Чорноморської міської ради Одеської області</t>
  </si>
  <si>
    <t>тис.грн</t>
  </si>
  <si>
    <t>V</t>
  </si>
  <si>
    <r>
      <t>Т.А. Юр</t>
    </r>
    <r>
      <rPr>
        <sz val="14"/>
        <rFont val="Calibri"/>
        <family val="2"/>
        <charset val="204"/>
      </rPr>
      <t>'</t>
    </r>
    <r>
      <rPr>
        <sz val="14"/>
        <rFont val="Times New Roman"/>
        <family val="1"/>
        <charset val="204"/>
      </rPr>
      <t>єва</t>
    </r>
  </si>
  <si>
    <t>Чорноморськ</t>
  </si>
  <si>
    <t>міські,районні у містах ради та іх виконавчі органи</t>
  </si>
  <si>
    <t>загальна медична практика</t>
  </si>
  <si>
    <t>комунальна</t>
  </si>
  <si>
    <t>68004, Одеська область, м.Чорноморськ, вул. В.Шума,4</t>
  </si>
  <si>
    <t>86.21</t>
  </si>
  <si>
    <t>охорона здоров'я</t>
  </si>
  <si>
    <t>Начальник відділу:                                    Волкова О.М.</t>
  </si>
  <si>
    <t>"____"_________________2020 р.</t>
  </si>
  <si>
    <t xml:space="preserve">    </t>
  </si>
  <si>
    <r>
      <t xml:space="preserve">Орган державного управління  </t>
    </r>
    <r>
      <rPr>
        <b/>
        <i/>
        <sz val="9"/>
        <rFont val="Times New Roman"/>
        <family val="1"/>
        <charset val="204"/>
      </rPr>
      <t xml:space="preserve"> </t>
    </r>
  </si>
  <si>
    <r>
      <rPr>
        <b/>
        <sz val="11"/>
        <rFont val="Times New Roman"/>
        <family val="1"/>
        <charset val="204"/>
      </rPr>
      <t>Витрати на оплату комунальних послуг та енергоносіїв</t>
    </r>
    <r>
      <rPr>
        <sz val="11"/>
        <rFont val="Times New Roman"/>
        <family val="1"/>
        <charset val="204"/>
      </rPr>
      <t xml:space="preserve">
(розшифрувати у додатку)</t>
    </r>
  </si>
  <si>
    <r>
      <rPr>
        <i/>
        <sz val="12"/>
        <rFont val="Times New Roman"/>
        <family val="1"/>
        <charset val="204"/>
      </rPr>
      <t xml:space="preserve">-  інші надходження </t>
    </r>
    <r>
      <rPr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(розшифрувати)</t>
    </r>
  </si>
  <si>
    <r>
      <rPr>
        <b/>
        <sz val="12"/>
        <rFont val="Times New Roman"/>
        <family val="1"/>
        <charset val="204"/>
      </rPr>
      <t>Витрати на оплату послуг, крім комунальних</t>
    </r>
    <r>
      <rPr>
        <sz val="12"/>
        <rFont val="Times New Roman"/>
        <family val="1"/>
        <charset val="204"/>
      </rPr>
      <t xml:space="preserve">
(розшифрувати у додатку)</t>
    </r>
  </si>
  <si>
    <r>
      <rPr>
        <b/>
        <sz val="12"/>
        <rFont val="Times New Roman"/>
        <family val="1"/>
        <charset val="204"/>
      </rPr>
      <t>Витрати на оплату комунальних послуг та енергоносіїв</t>
    </r>
    <r>
      <rPr>
        <sz val="12"/>
        <rFont val="Times New Roman"/>
        <family val="1"/>
        <charset val="204"/>
      </rPr>
      <t xml:space="preserve">
(розшифрувати у додатку)</t>
    </r>
  </si>
  <si>
    <r>
      <rPr>
        <b/>
        <sz val="12"/>
        <rFont val="Times New Roman"/>
        <family val="1"/>
        <charset val="204"/>
      </rPr>
      <t>Амортизація</t>
    </r>
    <r>
      <rPr>
        <sz val="12"/>
        <rFont val="Times New Roman"/>
        <family val="1"/>
        <charset val="204"/>
      </rPr>
      <t xml:space="preserve">
(розшифрувати у додатку)</t>
    </r>
  </si>
  <si>
    <r>
      <rPr>
        <b/>
        <sz val="12"/>
        <rFont val="Times New Roman"/>
        <family val="1"/>
        <charset val="204"/>
      </rPr>
      <t xml:space="preserve">Витрати на оплату праці </t>
    </r>
    <r>
      <rPr>
        <sz val="12"/>
        <rFont val="Times New Roman"/>
        <family val="1"/>
        <charset val="204"/>
      </rPr>
      <t xml:space="preserve">
(додаток розрахунок ФОП)</t>
    </r>
  </si>
  <si>
    <r>
      <rPr>
        <b/>
        <sz val="12"/>
        <rFont val="Times New Roman"/>
        <family val="1"/>
        <charset val="204"/>
      </rPr>
      <t xml:space="preserve">Нарахування на оплату праці </t>
    </r>
    <r>
      <rPr>
        <sz val="12"/>
        <rFont val="Times New Roman"/>
        <family val="1"/>
        <charset val="204"/>
      </rPr>
      <t xml:space="preserve">
(додаток розрахунок ФОП)</t>
    </r>
  </si>
  <si>
    <r>
      <rPr>
        <b/>
        <sz val="12"/>
        <rFont val="Times New Roman"/>
        <family val="1"/>
        <charset val="204"/>
      </rPr>
      <t>Інші операційні витрати (цільове фінансування) та  благодійні внески</t>
    </r>
  </si>
  <si>
    <r>
      <rPr>
        <b/>
        <sz val="12"/>
        <rFont val="Times New Roman"/>
        <family val="1"/>
        <charset val="204"/>
      </rPr>
      <t>Нарахування на оплату праці</t>
    </r>
    <r>
      <rPr>
        <sz val="12"/>
        <rFont val="Times New Roman"/>
        <family val="1"/>
        <charset val="204"/>
      </rPr>
      <t xml:space="preserve">
(додаток розрахунок ФОП)</t>
    </r>
  </si>
  <si>
    <r>
      <rPr>
        <b/>
        <sz val="12"/>
        <rFont val="Times New Roman"/>
        <family val="1"/>
        <charset val="204"/>
      </rPr>
      <t>Витрати на соціальне забезпечення населення за рахунок державних та міських цільових програм</t>
    </r>
    <r>
      <rPr>
        <sz val="12"/>
        <rFont val="Times New Roman"/>
        <family val="1"/>
        <charset val="204"/>
      </rPr>
      <t xml:space="preserve">
(розшифрувати у додатку)</t>
    </r>
  </si>
  <si>
    <r>
      <rPr>
        <b/>
        <sz val="12"/>
        <rFont val="Times New Roman"/>
        <family val="1"/>
        <charset val="204"/>
      </rPr>
      <t>Витрати на окремі заходи з реалізації державних та міських цільових програм</t>
    </r>
    <r>
      <rPr>
        <sz val="12"/>
        <rFont val="Times New Roman"/>
        <family val="1"/>
        <charset val="204"/>
      </rPr>
      <t xml:space="preserve">
(розшифрувати у додатку)</t>
    </r>
  </si>
  <si>
    <r>
      <rPr>
        <b/>
        <sz val="12"/>
        <rFont val="Times New Roman"/>
        <family val="1"/>
        <charset val="204"/>
      </rPr>
      <t xml:space="preserve">Амортизація </t>
    </r>
    <r>
      <rPr>
        <sz val="12"/>
        <rFont val="Times New Roman"/>
        <family val="1"/>
        <charset val="204"/>
      </rPr>
      <t xml:space="preserve">( розшифрувати у додатку)
</t>
    </r>
  </si>
  <si>
    <r>
      <rPr>
        <b/>
        <sz val="12"/>
        <rFont val="Times New Roman"/>
        <family val="1"/>
        <charset val="204"/>
      </rPr>
      <t>Капітальні інвестиції - всього,</t>
    </r>
    <r>
      <rPr>
        <sz val="12"/>
        <rFont val="Times New Roman"/>
        <family val="1"/>
        <charset val="204"/>
      </rPr>
      <t xml:space="preserve">
у тому числі на:</t>
    </r>
  </si>
  <si>
    <r>
      <t>Заступник директора з економічних питань</t>
    </r>
    <r>
      <rPr>
        <sz val="12"/>
        <rFont val="Times New Roman"/>
        <family val="1"/>
        <charset val="204"/>
      </rPr>
      <t xml:space="preserve">  ____________________________</t>
    </r>
  </si>
  <si>
    <r>
      <t>Директор</t>
    </r>
    <r>
      <rPr>
        <sz val="12"/>
        <rFont val="Times New Roman"/>
        <family val="1"/>
        <charset val="204"/>
      </rPr>
      <t xml:space="preserve">   _____________________________________</t>
    </r>
  </si>
  <si>
    <t>С.М. Солтик</t>
  </si>
  <si>
    <t>Солтик С.М.</t>
  </si>
  <si>
    <t>6 01 24</t>
  </si>
  <si>
    <t>Відділ охорони здоров'я Чорноморської міської ради Одеської області</t>
  </si>
  <si>
    <t>Інши операційні доходи (цільове фінансування):</t>
  </si>
  <si>
    <r>
      <rPr>
        <b/>
        <sz val="12"/>
        <rFont val="Times New Roman"/>
        <family val="1"/>
        <charset val="204"/>
      </rPr>
      <t>Витрати на оплату праці за рахунок коштів НСЗУ та  платних послуг</t>
    </r>
    <r>
      <rPr>
        <sz val="12"/>
        <rFont val="Times New Roman"/>
        <family val="1"/>
        <charset val="204"/>
      </rPr>
      <t xml:space="preserve">
(додаток розрахунок ФОП)</t>
    </r>
  </si>
  <si>
    <r>
      <rPr>
        <b/>
        <sz val="12"/>
        <rFont val="Times New Roman"/>
        <family val="1"/>
        <charset val="204"/>
      </rPr>
      <t>Нарахування на оплату праці за рахунок коштів НСЗУ та  платних послуг</t>
    </r>
    <r>
      <rPr>
        <sz val="12"/>
        <rFont val="Times New Roman"/>
        <family val="1"/>
        <charset val="204"/>
      </rPr>
      <t xml:space="preserve">
(додаток розрахунок ФОП)</t>
    </r>
  </si>
  <si>
    <t>Комунальне некомерційне підприємство</t>
  </si>
  <si>
    <t>Комунальне некомерційне підприємство  " Чорноморська лікарня " Чорноморської міської ради Одеської області</t>
  </si>
  <si>
    <t>придбання продуктів харчування та спеціалізованого дитячого харчування ( розшифрувати у додатку)</t>
  </si>
  <si>
    <r>
      <t>Кошти від медичного обслуговування населення з Національною службою здоров</t>
    </r>
    <r>
      <rPr>
        <sz val="12"/>
        <rFont val="Calibri"/>
        <family val="2"/>
        <charset val="204"/>
      </rPr>
      <t>'҆</t>
    </r>
    <r>
      <rPr>
        <sz val="12"/>
        <rFont val="Times New Roman"/>
        <family val="1"/>
        <charset val="204"/>
      </rPr>
      <t>я України ( далі НСЗУ) згідно з державною програмою медичних гарантій ( згідно договору);</t>
    </r>
  </si>
  <si>
    <t>ФІНАНСОВИЙ ПЛАН НА _2021_ рік</t>
  </si>
  <si>
    <t>(станом на  "____" ___________20__р.)</t>
  </si>
  <si>
    <t>Додаток  до рішення № ______________від "          "__________________2020р.</t>
  </si>
  <si>
    <t>Рішення  Чорноморської міської ради Одеської області   від___________________  №___________________________</t>
  </si>
  <si>
    <t xml:space="preserve">                 -    </t>
  </si>
  <si>
    <t xml:space="preserve">                -    </t>
  </si>
  <si>
    <t xml:space="preserve">                      -    </t>
  </si>
  <si>
    <t xml:space="preserve">                   -    </t>
  </si>
  <si>
    <t xml:space="preserve">   </t>
  </si>
  <si>
    <t>Додаток  до рішення № ______________від "          "__________________2021р.</t>
  </si>
  <si>
    <t>Рішення  Чорноморської міської ради Одеського району Одеської області   від___________________  №___________________________</t>
  </si>
  <si>
    <t>Відділ охорони здоров'я Чорноморської міської ради Одеського району Одеської області</t>
  </si>
  <si>
    <t>"____"_________________202  р.</t>
  </si>
  <si>
    <t>Комунальне некомерційне підприємство  " Чорноморська лікарня " Чорноморської міської ради Одеського району Одеської області</t>
  </si>
  <si>
    <t>Комунального некомерційного підприємства  " Чорноморська лікарня "  Чорноморської міської ради Одеського району Одеської області</t>
  </si>
  <si>
    <t>+</t>
  </si>
  <si>
    <t>міські,районні у містах ради та іх виконавчі органи Чорноморська   міська рада</t>
  </si>
  <si>
    <t>загальна медична практика, діяльність лікарняних закладів</t>
  </si>
  <si>
    <t xml:space="preserve">охорона здоров"я </t>
  </si>
  <si>
    <t xml:space="preserve"> діяльність лікарняних закладів ( основна)</t>
  </si>
  <si>
    <t xml:space="preserve"> Чорноморська   міська рада</t>
  </si>
  <si>
    <t>Рішенням  Чорноморської міської ради Одеського району Одеської області   від___________________  №___________________________</t>
  </si>
  <si>
    <t>Чорноморська   міська рада</t>
  </si>
  <si>
    <t>(станом на  "01"  березня 2021р.)</t>
  </si>
  <si>
    <t>(станом на  "01"  січня 2021р.)</t>
  </si>
</sst>
</file>

<file path=xl/styles.xml><?xml version="1.0" encoding="utf-8"?>
<styleSheet xmlns="http://schemas.openxmlformats.org/spreadsheetml/2006/main">
  <numFmts count="15">
    <numFmt numFmtId="44" formatCode="_-* #,##0.00\ &quot;₽&quot;_-;\-* #,##0.00\ &quot;₽&quot;_-;_-* &quot;-&quot;??\ &quot;₽&quot;_-;_-@_-"/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0.0"/>
    <numFmt numFmtId="177" formatCode="_-* #,##0.0\ _₽_-;\-* #,##0.0\ _₽_-;_-* &quot;-&quot;?\ _₽_-;_-@_-"/>
  </numFmts>
  <fonts count="8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Calibri"/>
      <family val="2"/>
      <charset val="204"/>
    </font>
    <font>
      <b/>
      <u/>
      <sz val="14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8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4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5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0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8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4" fontId="44" fillId="28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44" fontId="2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83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5" borderId="9" applyNumberFormat="0" applyFont="0" applyAlignment="0" applyProtection="0"/>
    <xf numFmtId="0" fontId="8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5" fontId="62" fillId="22" borderId="12" applyFill="0" applyBorder="0">
      <alignment horizontal="center" vertical="center" wrapText="1"/>
      <protection locked="0"/>
    </xf>
    <xf numFmtId="170" fontId="63" fillId="0" borderId="0">
      <alignment wrapText="1"/>
    </xf>
    <xf numFmtId="170" fontId="30" fillId="0" borderId="0">
      <alignment wrapText="1"/>
    </xf>
  </cellStyleXfs>
  <cellXfs count="202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16" fontId="5" fillId="0" borderId="3" xfId="0" applyNumberFormat="1" applyFont="1" applyFill="1" applyBorder="1" applyAlignment="1">
      <alignment horizontal="center" vertical="top"/>
    </xf>
    <xf numFmtId="172" fontId="4" fillId="22" borderId="3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/>
    </xf>
    <xf numFmtId="0" fontId="5" fillId="0" borderId="3" xfId="246" applyFont="1" applyFill="1" applyBorder="1" applyAlignment="1">
      <alignment horizontal="center" vertical="top"/>
    </xf>
    <xf numFmtId="172" fontId="5" fillId="22" borderId="3" xfId="0" applyNumberFormat="1" applyFont="1" applyFill="1" applyBorder="1" applyAlignment="1">
      <alignment horizontal="center" vertical="top" wrapText="1"/>
    </xf>
    <xf numFmtId="172" fontId="4" fillId="22" borderId="0" xfId="0" applyNumberFormat="1" applyFont="1" applyFill="1" applyBorder="1" applyAlignment="1">
      <alignment horizontal="center" vertical="top" wrapText="1"/>
    </xf>
    <xf numFmtId="169" fontId="4" fillId="22" borderId="0" xfId="0" applyNumberFormat="1" applyFont="1" applyFill="1" applyBorder="1" applyAlignment="1">
      <alignment horizontal="center" vertical="top" wrapText="1"/>
    </xf>
    <xf numFmtId="169" fontId="5" fillId="0" borderId="0" xfId="0" applyNumberFormat="1" applyFont="1" applyFill="1" applyBorder="1" applyAlignment="1">
      <alignment vertical="top"/>
    </xf>
    <xf numFmtId="176" fontId="5" fillId="0" borderId="3" xfId="0" applyNumberFormat="1" applyFont="1" applyFill="1" applyBorder="1" applyAlignment="1">
      <alignment horizontal="center" vertical="top"/>
    </xf>
    <xf numFmtId="176" fontId="5" fillId="0" borderId="13" xfId="0" applyNumberFormat="1" applyFont="1" applyFill="1" applyBorder="1" applyAlignment="1">
      <alignment horizontal="center" vertical="top"/>
    </xf>
    <xf numFmtId="16" fontId="5" fillId="0" borderId="3" xfId="0" applyNumberFormat="1" applyFont="1" applyFill="1" applyBorder="1" applyAlignment="1">
      <alignment horizontal="center" vertical="top" wrapText="1"/>
    </xf>
    <xf numFmtId="16" fontId="5" fillId="22" borderId="3" xfId="0" applyNumberFormat="1" applyFont="1" applyFill="1" applyBorder="1" applyAlignment="1">
      <alignment horizontal="center" vertical="top"/>
    </xf>
    <xf numFmtId="176" fontId="5" fillId="0" borderId="3" xfId="0" quotePrefix="1" applyNumberFormat="1" applyFont="1" applyFill="1" applyBorder="1" applyAlignment="1">
      <alignment horizontal="center" vertical="top"/>
    </xf>
    <xf numFmtId="49" fontId="5" fillId="0" borderId="3" xfId="0" applyNumberFormat="1" applyFont="1" applyFill="1" applyBorder="1" applyAlignment="1">
      <alignment horizontal="center" vertical="top"/>
    </xf>
    <xf numFmtId="0" fontId="4" fillId="28" borderId="0" xfId="0" applyFont="1" applyFill="1" applyBorder="1" applyAlignment="1">
      <alignment vertical="center"/>
    </xf>
    <xf numFmtId="0" fontId="4" fillId="28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top" wrapText="1"/>
    </xf>
    <xf numFmtId="0" fontId="4" fillId="22" borderId="0" xfId="0" applyFont="1" applyFill="1" applyBorder="1" applyAlignment="1">
      <alignment vertical="center"/>
    </xf>
    <xf numFmtId="0" fontId="6" fillId="28" borderId="3" xfId="0" applyFont="1" applyFill="1" applyBorder="1" applyAlignment="1">
      <alignment horizontal="center" vertical="top"/>
    </xf>
    <xf numFmtId="172" fontId="4" fillId="0" borderId="3" xfId="0" applyNumberFormat="1" applyFont="1" applyFill="1" applyBorder="1" applyAlignment="1">
      <alignment horizontal="center" vertical="top" wrapText="1"/>
    </xf>
    <xf numFmtId="172" fontId="3" fillId="0" borderId="3" xfId="0" applyNumberFormat="1" applyFont="1" applyFill="1" applyBorder="1" applyAlignment="1">
      <alignment horizontal="center" vertical="top" wrapText="1"/>
    </xf>
    <xf numFmtId="0" fontId="4" fillId="0" borderId="3" xfId="0" quotePrefix="1" applyFont="1" applyFill="1" applyBorder="1" applyAlignment="1">
      <alignment horizontal="center" vertical="top"/>
    </xf>
    <xf numFmtId="49" fontId="5" fillId="28" borderId="3" xfId="0" applyNumberFormat="1" applyFont="1" applyFill="1" applyBorder="1" applyAlignment="1">
      <alignment horizontal="center" vertical="top"/>
    </xf>
    <xf numFmtId="0" fontId="4" fillId="22" borderId="0" xfId="0" applyFont="1" applyFill="1" applyBorder="1" applyAlignment="1">
      <alignment horizontal="right" vertical="center"/>
    </xf>
    <xf numFmtId="0" fontId="4" fillId="22" borderId="0" xfId="0" applyFont="1" applyFill="1" applyAlignment="1">
      <alignment horizontal="center" vertical="center"/>
    </xf>
    <xf numFmtId="0" fontId="4" fillId="22" borderId="0" xfId="0" applyFont="1" applyFill="1" applyBorder="1" applyAlignment="1">
      <alignment horizontal="center" vertical="top"/>
    </xf>
    <xf numFmtId="0" fontId="4" fillId="22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right" vertical="center"/>
    </xf>
    <xf numFmtId="0" fontId="66" fillId="0" borderId="0" xfId="0" applyFont="1" applyFill="1" applyBorder="1" applyAlignment="1">
      <alignment vertical="center"/>
    </xf>
    <xf numFmtId="0" fontId="65" fillId="0" borderId="16" xfId="0" applyFont="1" applyFill="1" applyBorder="1" applyAlignment="1">
      <alignment vertical="center"/>
    </xf>
    <xf numFmtId="0" fontId="65" fillId="0" borderId="17" xfId="0" applyFont="1" applyFill="1" applyBorder="1" applyAlignment="1">
      <alignment vertical="center"/>
    </xf>
    <xf numFmtId="0" fontId="65" fillId="0" borderId="3" xfId="0" applyFont="1" applyFill="1" applyBorder="1" applyAlignment="1">
      <alignment horizontal="left" vertical="center"/>
    </xf>
    <xf numFmtId="0" fontId="65" fillId="0" borderId="3" xfId="0" applyFont="1" applyFill="1" applyBorder="1" applyAlignment="1">
      <alignment horizontal="center" vertical="center"/>
    </xf>
    <xf numFmtId="0" fontId="65" fillId="0" borderId="16" xfId="0" applyFont="1" applyFill="1" applyBorder="1" applyAlignment="1">
      <alignment vertical="center" wrapText="1"/>
    </xf>
    <xf numFmtId="0" fontId="65" fillId="0" borderId="17" xfId="0" applyFont="1" applyFill="1" applyBorder="1" applyAlignment="1">
      <alignment vertical="center" wrapText="1"/>
    </xf>
    <xf numFmtId="0" fontId="65" fillId="0" borderId="3" xfId="0" applyFont="1" applyFill="1" applyBorder="1" applyAlignment="1">
      <alignment vertical="center"/>
    </xf>
    <xf numFmtId="0" fontId="65" fillId="0" borderId="18" xfId="0" applyFont="1" applyFill="1" applyBorder="1" applyAlignment="1">
      <alignment vertical="center" wrapText="1"/>
    </xf>
    <xf numFmtId="0" fontId="65" fillId="0" borderId="13" xfId="0" applyFont="1" applyFill="1" applyBorder="1" applyAlignment="1">
      <alignment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vertical="center" wrapText="1"/>
    </xf>
    <xf numFmtId="0" fontId="65" fillId="0" borderId="0" xfId="0" applyFont="1" applyFill="1" applyBorder="1" applyAlignment="1">
      <alignment horizontal="center" vertical="top"/>
    </xf>
    <xf numFmtId="0" fontId="65" fillId="0" borderId="0" xfId="0" applyFont="1" applyFill="1" applyAlignment="1">
      <alignment horizontal="left" vertical="top"/>
    </xf>
    <xf numFmtId="0" fontId="64" fillId="0" borderId="0" xfId="0" applyFont="1" applyFill="1" applyBorder="1" applyAlignment="1">
      <alignment horizontal="center" vertical="center"/>
    </xf>
    <xf numFmtId="172" fontId="4" fillId="22" borderId="15" xfId="0" applyNumberFormat="1" applyFont="1" applyFill="1" applyBorder="1" applyAlignment="1">
      <alignment horizontal="center" vertical="top" wrapText="1"/>
    </xf>
    <xf numFmtId="169" fontId="65" fillId="22" borderId="0" xfId="0" applyNumberFormat="1" applyFont="1" applyFill="1" applyBorder="1" applyAlignment="1">
      <alignment vertical="top" wrapText="1"/>
    </xf>
    <xf numFmtId="169" fontId="65" fillId="22" borderId="15" xfId="0" applyNumberFormat="1" applyFont="1" applyFill="1" applyBorder="1" applyAlignment="1">
      <alignment vertical="top" wrapText="1"/>
    </xf>
    <xf numFmtId="0" fontId="64" fillId="0" borderId="0" xfId="0" applyFont="1" applyFill="1" applyBorder="1" applyAlignment="1">
      <alignment vertical="center"/>
    </xf>
    <xf numFmtId="0" fontId="65" fillId="0" borderId="14" xfId="0" applyFont="1" applyFill="1" applyBorder="1" applyAlignment="1">
      <alignment vertical="center"/>
    </xf>
    <xf numFmtId="0" fontId="65" fillId="0" borderId="18" xfId="0" applyFont="1" applyFill="1" applyBorder="1" applyAlignment="1">
      <alignment vertical="center"/>
    </xf>
    <xf numFmtId="0" fontId="65" fillId="0" borderId="0" xfId="0" applyFont="1" applyFill="1" applyBorder="1" applyAlignment="1">
      <alignment vertical="center" wrapText="1"/>
    </xf>
    <xf numFmtId="0" fontId="64" fillId="22" borderId="0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center" vertical="top" wrapText="1"/>
    </xf>
    <xf numFmtId="0" fontId="66" fillId="0" borderId="3" xfId="0" applyFont="1" applyFill="1" applyBorder="1" applyAlignment="1">
      <alignment horizontal="center" vertical="top"/>
    </xf>
    <xf numFmtId="0" fontId="66" fillId="0" borderId="3" xfId="0" applyFont="1" applyFill="1" applyBorder="1" applyAlignment="1">
      <alignment horizontal="center" vertical="top" wrapText="1"/>
    </xf>
    <xf numFmtId="49" fontId="67" fillId="0" borderId="3" xfId="0" applyNumberFormat="1" applyFont="1" applyFill="1" applyBorder="1" applyAlignment="1">
      <alignment horizontal="left" vertical="top" wrapText="1"/>
    </xf>
    <xf numFmtId="49" fontId="75" fillId="28" borderId="3" xfId="182" applyNumberFormat="1" applyFont="1" applyFill="1" applyBorder="1" applyAlignment="1">
      <alignment vertical="top" wrapText="1"/>
      <protection locked="0"/>
    </xf>
    <xf numFmtId="49" fontId="68" fillId="0" borderId="3" xfId="182" applyNumberFormat="1" applyFont="1" applyFill="1" applyBorder="1" applyAlignment="1">
      <alignment vertical="top" wrapText="1"/>
      <protection locked="0"/>
    </xf>
    <xf numFmtId="49" fontId="77" fillId="0" borderId="3" xfId="182" applyNumberFormat="1" applyFont="1" applyFill="1" applyBorder="1" applyAlignment="1">
      <alignment vertical="top" wrapText="1"/>
      <protection locked="0"/>
    </xf>
    <xf numFmtId="49" fontId="68" fillId="0" borderId="3" xfId="0" applyNumberFormat="1" applyFont="1" applyFill="1" applyBorder="1" applyAlignment="1">
      <alignment vertical="top" wrapText="1"/>
    </xf>
    <xf numFmtId="49" fontId="75" fillId="0" borderId="3" xfId="0" applyNumberFormat="1" applyFont="1" applyFill="1" applyBorder="1" applyAlignment="1">
      <alignment horizontal="left" vertical="top" wrapText="1"/>
    </xf>
    <xf numFmtId="49" fontId="75" fillId="0" borderId="3" xfId="182" applyNumberFormat="1" applyFont="1" applyFill="1" applyBorder="1" applyAlignment="1">
      <alignment vertical="top" wrapText="1"/>
      <protection locked="0"/>
    </xf>
    <xf numFmtId="0" fontId="78" fillId="0" borderId="0" xfId="0" applyFont="1" applyFill="1" applyBorder="1" applyAlignment="1">
      <alignment vertical="center" wrapText="1"/>
    </xf>
    <xf numFmtId="0" fontId="78" fillId="0" borderId="3" xfId="0" applyFont="1" applyFill="1" applyBorder="1" applyAlignment="1">
      <alignment wrapText="1"/>
    </xf>
    <xf numFmtId="0" fontId="78" fillId="0" borderId="0" xfId="0" applyFont="1" applyFill="1" applyBorder="1" applyAlignment="1">
      <alignment wrapText="1"/>
    </xf>
    <xf numFmtId="49" fontId="68" fillId="0" borderId="3" xfId="0" applyNumberFormat="1" applyFont="1" applyFill="1" applyBorder="1" applyAlignment="1" applyProtection="1">
      <alignment vertical="top" wrapText="1"/>
      <protection locked="0"/>
    </xf>
    <xf numFmtId="49" fontId="68" fillId="0" borderId="3" xfId="0" applyNumberFormat="1" applyFont="1" applyFill="1" applyBorder="1" applyAlignment="1">
      <alignment horizontal="left" vertical="top" wrapText="1"/>
    </xf>
    <xf numFmtId="0" fontId="68" fillId="0" borderId="3" xfId="246" applyFont="1" applyFill="1" applyBorder="1" applyAlignment="1">
      <alignment horizontal="left" vertical="top" wrapText="1"/>
    </xf>
    <xf numFmtId="0" fontId="68" fillId="0" borderId="3" xfId="0" applyFont="1" applyFill="1" applyBorder="1" applyAlignment="1" applyProtection="1">
      <alignment horizontal="left" vertical="top" wrapText="1"/>
      <protection locked="0"/>
    </xf>
    <xf numFmtId="0" fontId="75" fillId="0" borderId="3" xfId="0" applyFont="1" applyFill="1" applyBorder="1" applyAlignment="1" applyProtection="1">
      <alignment horizontal="left" vertical="top" wrapText="1"/>
      <protection locked="0"/>
    </xf>
    <xf numFmtId="0" fontId="76" fillId="0" borderId="3" xfId="0" applyFont="1" applyFill="1" applyBorder="1" applyAlignment="1" applyProtection="1">
      <alignment horizontal="left" vertical="top" wrapText="1"/>
      <protection locked="0"/>
    </xf>
    <xf numFmtId="0" fontId="68" fillId="0" borderId="0" xfId="0" applyFont="1" applyFill="1" applyBorder="1" applyAlignment="1" applyProtection="1">
      <alignment horizontal="left" vertical="top" wrapText="1"/>
      <protection locked="0"/>
    </xf>
    <xf numFmtId="0" fontId="75" fillId="0" borderId="0" xfId="0" applyFont="1" applyFill="1" applyBorder="1" applyAlignment="1">
      <alignment horizontal="left" vertical="top" wrapText="1"/>
    </xf>
    <xf numFmtId="0" fontId="68" fillId="0" borderId="0" xfId="0" applyFont="1" applyFill="1" applyBorder="1" applyAlignment="1">
      <alignment horizontal="center" vertical="top"/>
    </xf>
    <xf numFmtId="0" fontId="68" fillId="0" borderId="0" xfId="0" applyFont="1" applyFill="1" applyBorder="1" applyAlignment="1">
      <alignment vertical="top" wrapText="1"/>
    </xf>
    <xf numFmtId="0" fontId="75" fillId="0" borderId="0" xfId="0" applyFont="1" applyFill="1" applyBorder="1" applyAlignment="1">
      <alignment vertical="top" wrapText="1"/>
    </xf>
    <xf numFmtId="0" fontId="68" fillId="0" borderId="0" xfId="0" applyFont="1" applyFill="1" applyBorder="1" applyAlignment="1">
      <alignment vertical="center" wrapText="1"/>
    </xf>
    <xf numFmtId="0" fontId="4" fillId="29" borderId="0" xfId="0" applyFont="1" applyFill="1" applyBorder="1" applyAlignment="1">
      <alignment vertical="center"/>
    </xf>
    <xf numFmtId="176" fontId="5" fillId="29" borderId="3" xfId="0" applyNumberFormat="1" applyFont="1" applyFill="1" applyBorder="1" applyAlignment="1">
      <alignment horizontal="center" vertical="top"/>
    </xf>
    <xf numFmtId="49" fontId="68" fillId="29" borderId="3" xfId="182" applyNumberFormat="1" applyFont="1" applyFill="1" applyBorder="1" applyAlignment="1">
      <alignment vertical="top" wrapText="1"/>
      <protection locked="0"/>
    </xf>
    <xf numFmtId="0" fontId="4" fillId="30" borderId="0" xfId="0" applyFont="1" applyFill="1" applyBorder="1" applyAlignment="1">
      <alignment vertical="center"/>
    </xf>
    <xf numFmtId="0" fontId="64" fillId="22" borderId="0" xfId="0" applyFont="1" applyFill="1" applyBorder="1" applyAlignment="1">
      <alignment vertical="center"/>
    </xf>
    <xf numFmtId="0" fontId="65" fillId="22" borderId="0" xfId="0" applyFont="1" applyFill="1" applyBorder="1" applyAlignment="1">
      <alignment vertical="center"/>
    </xf>
    <xf numFmtId="0" fontId="66" fillId="22" borderId="0" xfId="0" applyFont="1" applyFill="1" applyBorder="1" applyAlignment="1">
      <alignment vertical="center"/>
    </xf>
    <xf numFmtId="0" fontId="3" fillId="22" borderId="0" xfId="0" applyFont="1" applyFill="1" applyBorder="1" applyAlignment="1">
      <alignment vertical="center"/>
    </xf>
    <xf numFmtId="0" fontId="5" fillId="22" borderId="0" xfId="0" applyFont="1" applyFill="1" applyBorder="1" applyAlignment="1">
      <alignment vertical="center"/>
    </xf>
    <xf numFmtId="0" fontId="65" fillId="22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4" fillId="22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/>
    </xf>
    <xf numFmtId="49" fontId="68" fillId="22" borderId="3" xfId="182" applyNumberFormat="1" applyFont="1" applyFill="1" applyBorder="1" applyAlignment="1">
      <alignment vertical="top" wrapText="1"/>
      <protection locked="0"/>
    </xf>
    <xf numFmtId="177" fontId="4" fillId="22" borderId="3" xfId="0" applyNumberFormat="1" applyFont="1" applyFill="1" applyBorder="1" applyAlignment="1">
      <alignment horizontal="center" vertical="center"/>
    </xf>
    <xf numFmtId="49" fontId="76" fillId="22" borderId="3" xfId="182" applyNumberFormat="1" applyFont="1" applyFill="1" applyBorder="1" applyAlignment="1">
      <alignment vertical="top" wrapText="1"/>
      <protection locked="0"/>
    </xf>
    <xf numFmtId="49" fontId="5" fillId="22" borderId="3" xfId="0" applyNumberFormat="1" applyFont="1" applyFill="1" applyBorder="1" applyAlignment="1">
      <alignment horizontal="center" vertical="top"/>
    </xf>
    <xf numFmtId="49" fontId="75" fillId="22" borderId="3" xfId="182" applyNumberFormat="1" applyFont="1" applyFill="1" applyBorder="1" applyAlignment="1">
      <alignment vertical="top" wrapText="1"/>
      <protection locked="0"/>
    </xf>
    <xf numFmtId="176" fontId="5" fillId="22" borderId="3" xfId="0" applyNumberFormat="1" applyFont="1" applyFill="1" applyBorder="1" applyAlignment="1">
      <alignment horizontal="center" vertical="top"/>
    </xf>
    <xf numFmtId="176" fontId="5" fillId="22" borderId="13" xfId="0" applyNumberFormat="1" applyFont="1" applyFill="1" applyBorder="1" applyAlignment="1">
      <alignment horizontal="center" vertical="top"/>
    </xf>
    <xf numFmtId="49" fontId="68" fillId="22" borderId="3" xfId="0" applyNumberFormat="1" applyFont="1" applyFill="1" applyBorder="1" applyAlignment="1" applyProtection="1">
      <alignment vertical="top" wrapText="1"/>
      <protection locked="0"/>
    </xf>
    <xf numFmtId="176" fontId="5" fillId="22" borderId="13" xfId="0" applyNumberFormat="1" applyFont="1" applyFill="1" applyBorder="1" applyAlignment="1">
      <alignment horizontal="center" vertical="top" wrapText="1"/>
    </xf>
    <xf numFmtId="49" fontId="68" fillId="22" borderId="3" xfId="0" applyNumberFormat="1" applyFont="1" applyFill="1" applyBorder="1" applyAlignment="1">
      <alignment horizontal="left" vertical="top" wrapText="1"/>
    </xf>
    <xf numFmtId="176" fontId="5" fillId="22" borderId="3" xfId="0" applyNumberFormat="1" applyFont="1" applyFill="1" applyBorder="1" applyAlignment="1">
      <alignment horizontal="center" vertical="top" wrapText="1"/>
    </xf>
    <xf numFmtId="176" fontId="5" fillId="22" borderId="3" xfId="0" quotePrefix="1" applyNumberFormat="1" applyFont="1" applyFill="1" applyBorder="1" applyAlignment="1">
      <alignment horizontal="center" vertical="top"/>
    </xf>
    <xf numFmtId="0" fontId="5" fillId="22" borderId="3" xfId="0" applyFont="1" applyFill="1" applyBorder="1" applyAlignment="1">
      <alignment horizontal="center" vertical="top"/>
    </xf>
    <xf numFmtId="0" fontId="68" fillId="22" borderId="3" xfId="0" applyFont="1" applyFill="1" applyBorder="1" applyAlignment="1">
      <alignment horizontal="left" vertical="top" wrapText="1"/>
    </xf>
    <xf numFmtId="0" fontId="75" fillId="22" borderId="3" xfId="0" applyFont="1" applyFill="1" applyBorder="1" applyAlignment="1">
      <alignment horizontal="left" vertical="top" wrapText="1"/>
    </xf>
    <xf numFmtId="0" fontId="5" fillId="22" borderId="3" xfId="0" applyFont="1" applyFill="1" applyBorder="1" applyAlignment="1">
      <alignment horizontal="center" vertical="top" wrapText="1"/>
    </xf>
    <xf numFmtId="0" fontId="75" fillId="22" borderId="3" xfId="246" applyFont="1" applyFill="1" applyBorder="1" applyAlignment="1">
      <alignment horizontal="left" vertical="top" wrapText="1"/>
    </xf>
    <xf numFmtId="0" fontId="68" fillId="22" borderId="3" xfId="246" applyFont="1" applyFill="1" applyBorder="1" applyAlignment="1">
      <alignment horizontal="left" vertical="top" wrapText="1"/>
    </xf>
    <xf numFmtId="49" fontId="68" fillId="22" borderId="3" xfId="182" applyNumberFormat="1" applyFont="1" applyFill="1" applyBorder="1" applyAlignment="1">
      <alignment horizontal="left" vertical="top" wrapText="1"/>
      <protection locked="0"/>
    </xf>
    <xf numFmtId="0" fontId="5" fillId="22" borderId="3" xfId="246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 wrapText="1"/>
    </xf>
    <xf numFmtId="172" fontId="4" fillId="28" borderId="19" xfId="0" applyNumberFormat="1" applyFont="1" applyFill="1" applyBorder="1" applyAlignment="1">
      <alignment horizontal="center" vertical="top" wrapText="1"/>
    </xf>
    <xf numFmtId="172" fontId="4" fillId="22" borderId="19" xfId="0" applyNumberFormat="1" applyFont="1" applyFill="1" applyBorder="1" applyAlignment="1">
      <alignment horizontal="center" vertical="top" wrapText="1"/>
    </xf>
    <xf numFmtId="172" fontId="4" fillId="0" borderId="19" xfId="0" applyNumberFormat="1" applyFont="1" applyFill="1" applyBorder="1" applyAlignment="1">
      <alignment horizontal="center" vertical="top" wrapText="1"/>
    </xf>
    <xf numFmtId="172" fontId="4" fillId="29" borderId="19" xfId="0" applyNumberFormat="1" applyFont="1" applyFill="1" applyBorder="1" applyAlignment="1">
      <alignment horizontal="center" vertical="top" wrapText="1"/>
    </xf>
    <xf numFmtId="172" fontId="3" fillId="0" borderId="19" xfId="0" applyNumberFormat="1" applyFont="1" applyFill="1" applyBorder="1" applyAlignment="1">
      <alignment horizontal="center" vertical="top" wrapText="1"/>
    </xf>
    <xf numFmtId="172" fontId="5" fillId="22" borderId="19" xfId="0" applyNumberFormat="1" applyFont="1" applyFill="1" applyBorder="1" applyAlignment="1">
      <alignment horizontal="center" vertical="top" wrapText="1"/>
    </xf>
    <xf numFmtId="0" fontId="66" fillId="0" borderId="13" xfId="0" applyFont="1" applyFill="1" applyBorder="1" applyAlignment="1">
      <alignment horizontal="center" vertical="top" wrapText="1"/>
    </xf>
    <xf numFmtId="4" fontId="81" fillId="28" borderId="3" xfId="0" applyNumberFormat="1" applyFont="1" applyFill="1" applyBorder="1" applyAlignment="1">
      <alignment horizontal="center" vertical="top" wrapText="1"/>
    </xf>
    <xf numFmtId="4" fontId="81" fillId="0" borderId="3" xfId="0" applyNumberFormat="1" applyFont="1" applyBorder="1" applyAlignment="1">
      <alignment horizontal="center" vertical="top" wrapText="1"/>
    </xf>
    <xf numFmtId="4" fontId="81" fillId="22" borderId="3" xfId="0" applyNumberFormat="1" applyFont="1" applyFill="1" applyBorder="1" applyAlignment="1">
      <alignment horizontal="center" vertical="top" wrapText="1"/>
    </xf>
    <xf numFmtId="0" fontId="81" fillId="0" borderId="3" xfId="0" applyFont="1" applyBorder="1" applyAlignment="1">
      <alignment horizontal="center" vertical="top" wrapText="1"/>
    </xf>
    <xf numFmtId="4" fontId="81" fillId="29" borderId="3" xfId="0" applyNumberFormat="1" applyFont="1" applyFill="1" applyBorder="1" applyAlignment="1">
      <alignment horizontal="center" vertical="top" wrapText="1"/>
    </xf>
    <xf numFmtId="4" fontId="81" fillId="29" borderId="3" xfId="0" applyNumberFormat="1" applyFont="1" applyFill="1" applyBorder="1" applyAlignment="1">
      <alignment horizontal="right" vertical="top" wrapText="1"/>
    </xf>
    <xf numFmtId="0" fontId="81" fillId="28" borderId="3" xfId="0" applyFont="1" applyFill="1" applyBorder="1" applyAlignment="1">
      <alignment horizontal="center" vertical="top" wrapText="1"/>
    </xf>
    <xf numFmtId="0" fontId="81" fillId="22" borderId="3" xfId="0" applyFont="1" applyFill="1" applyBorder="1" applyAlignment="1">
      <alignment horizontal="center" vertical="top" wrapText="1"/>
    </xf>
    <xf numFmtId="4" fontId="82" fillId="0" borderId="3" xfId="0" applyNumberFormat="1" applyFont="1" applyBorder="1" applyAlignment="1">
      <alignment horizontal="center" vertical="top" wrapText="1"/>
    </xf>
    <xf numFmtId="4" fontId="81" fillId="31" borderId="3" xfId="0" applyNumberFormat="1" applyFont="1" applyFill="1" applyBorder="1" applyAlignment="1">
      <alignment horizontal="center" vertical="top" wrapText="1"/>
    </xf>
    <xf numFmtId="177" fontId="4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top"/>
    </xf>
    <xf numFmtId="4" fontId="81" fillId="0" borderId="3" xfId="0" applyNumberFormat="1" applyFont="1" applyFill="1" applyBorder="1" applyAlignment="1">
      <alignment horizontal="center" vertical="top" wrapText="1"/>
    </xf>
    <xf numFmtId="4" fontId="81" fillId="0" borderId="3" xfId="0" applyNumberFormat="1" applyFont="1" applyFill="1" applyBorder="1" applyAlignment="1">
      <alignment horizontal="right" vertical="top" wrapText="1"/>
    </xf>
    <xf numFmtId="0" fontId="81" fillId="0" borderId="3" xfId="0" applyFont="1" applyFill="1" applyBorder="1" applyAlignment="1">
      <alignment horizontal="center" vertical="top" wrapText="1"/>
    </xf>
    <xf numFmtId="0" fontId="65" fillId="22" borderId="0" xfId="0" applyFont="1" applyFill="1" applyBorder="1" applyAlignment="1">
      <alignment horizontal="center" vertical="top"/>
    </xf>
    <xf numFmtId="0" fontId="65" fillId="0" borderId="0" xfId="0" applyFont="1" applyFill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vertical="top"/>
    </xf>
    <xf numFmtId="0" fontId="66" fillId="0" borderId="0" xfId="0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 shrinkToFit="1"/>
    </xf>
    <xf numFmtId="0" fontId="3" fillId="0" borderId="20" xfId="0" applyFont="1" applyFill="1" applyBorder="1" applyAlignment="1">
      <alignment horizontal="center" vertical="top" wrapText="1" shrinkToFit="1"/>
    </xf>
    <xf numFmtId="0" fontId="3" fillId="0" borderId="14" xfId="0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left" vertical="center" wrapText="1"/>
    </xf>
    <xf numFmtId="0" fontId="65" fillId="0" borderId="16" xfId="0" applyNumberFormat="1" applyFont="1" applyFill="1" applyBorder="1" applyAlignment="1">
      <alignment horizontal="left" vertical="center" wrapText="1"/>
    </xf>
    <xf numFmtId="0" fontId="65" fillId="0" borderId="16" xfId="0" applyFont="1" applyFill="1" applyBorder="1" applyAlignment="1">
      <alignment horizontal="left" vertical="center" wrapText="1"/>
    </xf>
    <xf numFmtId="0" fontId="65" fillId="0" borderId="19" xfId="0" applyFont="1" applyFill="1" applyBorder="1" applyAlignment="1">
      <alignment horizontal="left" vertical="center" wrapText="1"/>
    </xf>
    <xf numFmtId="0" fontId="72" fillId="0" borderId="16" xfId="0" applyFont="1" applyFill="1" applyBorder="1" applyAlignment="1">
      <alignment horizontal="left" vertical="center" wrapText="1"/>
    </xf>
    <xf numFmtId="0" fontId="72" fillId="0" borderId="17" xfId="0" applyFont="1" applyFill="1" applyBorder="1" applyAlignment="1">
      <alignment horizontal="left" vertical="center" wrapText="1"/>
    </xf>
    <xf numFmtId="0" fontId="65" fillId="0" borderId="19" xfId="0" applyFont="1" applyFill="1" applyBorder="1" applyAlignment="1">
      <alignment vertical="center" wrapText="1"/>
    </xf>
    <xf numFmtId="0" fontId="65" fillId="0" borderId="16" xfId="0" applyFont="1" applyFill="1" applyBorder="1" applyAlignment="1">
      <alignment vertical="center" wrapText="1"/>
    </xf>
    <xf numFmtId="0" fontId="65" fillId="0" borderId="17" xfId="0" applyFont="1" applyFill="1" applyBorder="1" applyAlignment="1">
      <alignment vertical="center" wrapText="1"/>
    </xf>
    <xf numFmtId="44" fontId="65" fillId="0" borderId="19" xfId="211" applyFont="1" applyFill="1" applyBorder="1" applyAlignment="1">
      <alignment vertical="center" wrapText="1"/>
    </xf>
    <xf numFmtId="44" fontId="65" fillId="0" borderId="16" xfId="211" applyFont="1" applyFill="1" applyBorder="1" applyAlignment="1">
      <alignment vertical="center" wrapText="1"/>
    </xf>
    <xf numFmtId="44" fontId="65" fillId="0" borderId="17" xfId="211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65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0" fontId="65" fillId="0" borderId="1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4" fontId="65" fillId="0" borderId="19" xfId="211" applyFont="1" applyFill="1" applyBorder="1" applyAlignment="1">
      <alignment horizontal="center" vertical="center" wrapText="1"/>
    </xf>
    <xf numFmtId="44" fontId="65" fillId="0" borderId="16" xfId="211" applyFont="1" applyFill="1" applyBorder="1" applyAlignment="1">
      <alignment horizontal="center" vertical="center" wrapText="1"/>
    </xf>
    <xf numFmtId="44" fontId="65" fillId="0" borderId="17" xfId="211" applyFont="1" applyFill="1" applyBorder="1" applyAlignment="1">
      <alignment horizontal="center" vertical="center" wrapText="1"/>
    </xf>
    <xf numFmtId="44" fontId="65" fillId="0" borderId="19" xfId="211" applyFont="1" applyFill="1" applyBorder="1" applyAlignment="1">
      <alignment horizontal="left" vertical="center" wrapText="1"/>
    </xf>
    <xf numFmtId="44" fontId="65" fillId="0" borderId="16" xfId="211" applyFont="1" applyFill="1" applyBorder="1" applyAlignment="1">
      <alignment horizontal="left" vertical="center" wrapText="1"/>
    </xf>
    <xf numFmtId="44" fontId="65" fillId="0" borderId="17" xfId="211" applyFont="1" applyFill="1" applyBorder="1" applyAlignment="1">
      <alignment horizontal="left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" xfId="211" builtinId="4"/>
    <cellStyle name="Денежный 2" xfId="212"/>
    <cellStyle name="Заголовок 1 2" xfId="213"/>
    <cellStyle name="Заголовок 1 3" xfId="214"/>
    <cellStyle name="Заголовок 2 2" xfId="215"/>
    <cellStyle name="Заголовок 2 3" xfId="216"/>
    <cellStyle name="Заголовок 3 2" xfId="217"/>
    <cellStyle name="Заголовок 3 3" xfId="218"/>
    <cellStyle name="Заголовок 4 2" xfId="219"/>
    <cellStyle name="Заголовок 4 3" xfId="220"/>
    <cellStyle name="Итог 2" xfId="221"/>
    <cellStyle name="Итог 3" xfId="222"/>
    <cellStyle name="Контрольная ячейка 2" xfId="223"/>
    <cellStyle name="Контрольная ячейка 3" xfId="224"/>
    <cellStyle name="Название 2" xfId="225"/>
    <cellStyle name="Название 3" xfId="226"/>
    <cellStyle name="Нейтральный 2" xfId="227"/>
    <cellStyle name="Нейтральный 3" xfId="228"/>
    <cellStyle name="Обычный" xfId="0" builtinId="0"/>
    <cellStyle name="Обычный 10" xfId="229"/>
    <cellStyle name="Обычный 11" xfId="230"/>
    <cellStyle name="Обычный 12" xfId="231"/>
    <cellStyle name="Обычный 13" xfId="232"/>
    <cellStyle name="Обычный 14" xfId="233"/>
    <cellStyle name="Обычный 15" xfId="234"/>
    <cellStyle name="Обычный 16" xfId="235"/>
    <cellStyle name="Обычный 17" xfId="236"/>
    <cellStyle name="Обычный 18" xfId="237"/>
    <cellStyle name="Обычный 2" xfId="238"/>
    <cellStyle name="Обычный 2 10" xfId="239"/>
    <cellStyle name="Обычный 2 11" xfId="240"/>
    <cellStyle name="Обычный 2 12" xfId="241"/>
    <cellStyle name="Обычный 2 13" xfId="242"/>
    <cellStyle name="Обычный 2 14" xfId="243"/>
    <cellStyle name="Обычный 2 15" xfId="244"/>
    <cellStyle name="Обычный 2 16" xfId="245"/>
    <cellStyle name="Обычный 2 2" xfId="246"/>
    <cellStyle name="Обычный 2 2 2" xfId="247"/>
    <cellStyle name="Обычный 2 2 3" xfId="248"/>
    <cellStyle name="Обычный 2 2_Расшифровка прочих" xfId="249"/>
    <cellStyle name="Обычный 2 3" xfId="250"/>
    <cellStyle name="Обычный 2 4" xfId="251"/>
    <cellStyle name="Обычный 2 5" xfId="252"/>
    <cellStyle name="Обычный 2 6" xfId="253"/>
    <cellStyle name="Обычный 2 7" xfId="254"/>
    <cellStyle name="Обычный 2 8" xfId="255"/>
    <cellStyle name="Обычный 2 9" xfId="256"/>
    <cellStyle name="Обычный 2_2604-2010" xfId="257"/>
    <cellStyle name="Обычный 3" xfId="258"/>
    <cellStyle name="Обычный 3 10" xfId="259"/>
    <cellStyle name="Обычный 3 11" xfId="260"/>
    <cellStyle name="Обычный 3 12" xfId="261"/>
    <cellStyle name="Обычный 3 13" xfId="262"/>
    <cellStyle name="Обычный 3 14" xfId="263"/>
    <cellStyle name="Обычный 3 2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9" xfId="271"/>
    <cellStyle name="Обычный 3_Дефицит_7 млрд_0608_бс" xfId="272"/>
    <cellStyle name="Обычный 4" xfId="273"/>
    <cellStyle name="Обычный 5" xfId="274"/>
    <cellStyle name="Обычный 5 2" xfId="275"/>
    <cellStyle name="Обычный 6" xfId="276"/>
    <cellStyle name="Обычный 6 2" xfId="277"/>
    <cellStyle name="Обычный 6 3" xfId="278"/>
    <cellStyle name="Обычный 6 4" xfId="279"/>
    <cellStyle name="Обычный 6_Дефицит_7 млрд_0608_бс" xfId="280"/>
    <cellStyle name="Обычный 7" xfId="281"/>
    <cellStyle name="Обычный 7 2" xfId="282"/>
    <cellStyle name="Обычный 8" xfId="283"/>
    <cellStyle name="Обычный 9" xfId="284"/>
    <cellStyle name="Обычный 9 2" xfId="285"/>
    <cellStyle name="Плохой 2" xfId="286"/>
    <cellStyle name="Плохой 3" xfId="287"/>
    <cellStyle name="Пояснение 2" xfId="288"/>
    <cellStyle name="Пояснение 3" xfId="289"/>
    <cellStyle name="Примечание 2" xfId="290"/>
    <cellStyle name="Примечание 3" xfId="291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  <pageSetUpPr fitToPage="1"/>
  </sheetPr>
  <dimension ref="A1:BE253"/>
  <sheetViews>
    <sheetView tabSelected="1" topLeftCell="A7" zoomScale="75" zoomScaleNormal="75" workbookViewId="0">
      <selection activeCell="D124" sqref="D124"/>
    </sheetView>
  </sheetViews>
  <sheetFormatPr defaultColWidth="9.109375" defaultRowHeight="18"/>
  <cols>
    <col min="1" max="1" width="3.77734375" style="1" customWidth="1"/>
    <col min="2" max="2" width="11.109375" style="1" customWidth="1"/>
    <col min="3" max="3" width="54.5546875" style="1" customWidth="1"/>
    <col min="4" max="4" width="16.44140625" style="30" customWidth="1"/>
    <col min="5" max="5" width="18" style="30" customWidth="1"/>
    <col min="6" max="6" width="18" style="25" customWidth="1"/>
    <col min="7" max="8" width="16.6640625" style="1" customWidth="1"/>
    <col min="9" max="9" width="21.21875" style="1" customWidth="1"/>
    <col min="10" max="10" width="19.109375" style="1" customWidth="1"/>
    <col min="11" max="11" width="9.109375" style="32"/>
    <col min="12" max="16384" width="9.109375" style="1"/>
  </cols>
  <sheetData>
    <row r="1" spans="2:11" s="65" customFormat="1" ht="13.2" customHeight="1">
      <c r="D1" s="61"/>
      <c r="E1" s="61"/>
      <c r="F1" s="69"/>
      <c r="H1" s="191"/>
      <c r="I1" s="191"/>
      <c r="J1" s="191"/>
      <c r="K1" s="99"/>
    </row>
    <row r="2" spans="2:11">
      <c r="B2" s="164" t="s">
        <v>24</v>
      </c>
      <c r="C2" s="164"/>
      <c r="D2" s="1"/>
      <c r="E2" s="32"/>
      <c r="F2" s="6" t="s">
        <v>25</v>
      </c>
    </row>
    <row r="3" spans="2:11" ht="41.4" customHeight="1">
      <c r="B3" s="187" t="s">
        <v>192</v>
      </c>
      <c r="C3" s="187"/>
      <c r="D3" s="26"/>
      <c r="E3" s="38"/>
      <c r="F3" s="195" t="s">
        <v>202</v>
      </c>
      <c r="G3" s="195"/>
      <c r="H3" s="195"/>
      <c r="I3" s="195"/>
    </row>
    <row r="4" spans="2:11" s="44" customFormat="1" ht="12.6" customHeight="1">
      <c r="B4" s="189" t="s">
        <v>12</v>
      </c>
      <c r="C4" s="189"/>
      <c r="D4" s="44" t="s">
        <v>153</v>
      </c>
      <c r="F4" s="189"/>
      <c r="G4" s="189"/>
      <c r="H4" s="189"/>
      <c r="I4" s="189"/>
      <c r="K4" s="100"/>
    </row>
    <row r="5" spans="2:11">
      <c r="B5" s="42" t="s">
        <v>151</v>
      </c>
      <c r="C5" s="30"/>
      <c r="D5" s="26"/>
      <c r="E5" s="38"/>
      <c r="F5" s="43"/>
      <c r="G5" s="132"/>
      <c r="H5" s="132"/>
      <c r="I5" s="132"/>
    </row>
    <row r="6" spans="2:11">
      <c r="B6" s="43" t="s">
        <v>193</v>
      </c>
      <c r="C6" s="30"/>
      <c r="D6" s="26"/>
      <c r="E6" s="38"/>
      <c r="F6" s="188"/>
      <c r="G6" s="188"/>
      <c r="H6" s="188"/>
      <c r="I6" s="188"/>
    </row>
    <row r="7" spans="2:11" s="44" customFormat="1" ht="12.6" customHeight="1">
      <c r="C7" s="45" t="s">
        <v>35</v>
      </c>
      <c r="D7" s="45"/>
      <c r="E7" s="46"/>
      <c r="F7" s="189"/>
      <c r="G7" s="189"/>
      <c r="H7" s="189"/>
      <c r="I7" s="189"/>
      <c r="J7" s="189"/>
      <c r="K7" s="100"/>
    </row>
    <row r="8" spans="2:11" ht="1.8" hidden="1" customHeight="1">
      <c r="C8" s="30"/>
      <c r="E8" s="26"/>
      <c r="F8" s="38"/>
      <c r="G8" s="186"/>
      <c r="H8" s="186"/>
      <c r="I8" s="186"/>
      <c r="J8" s="186"/>
    </row>
    <row r="9" spans="2:11" hidden="1">
      <c r="B9" s="163"/>
      <c r="C9" s="163"/>
      <c r="D9" s="2"/>
      <c r="E9" s="2"/>
      <c r="F9" s="39"/>
      <c r="G9" s="27"/>
      <c r="H9" s="27"/>
      <c r="I9" s="27"/>
      <c r="J9" s="27"/>
    </row>
    <row r="10" spans="2:11" hidden="1">
      <c r="B10" s="184"/>
      <c r="C10" s="185"/>
      <c r="D10" s="190"/>
      <c r="E10" s="190"/>
      <c r="F10" s="190"/>
      <c r="G10" s="30"/>
      <c r="H10" s="30"/>
      <c r="I10" s="30"/>
      <c r="J10" s="30"/>
    </row>
    <row r="11" spans="2:11" s="44" customFormat="1" ht="25.2" customHeight="1">
      <c r="B11" s="172" t="s">
        <v>6</v>
      </c>
      <c r="C11" s="172"/>
      <c r="D11" s="192" t="s">
        <v>194</v>
      </c>
      <c r="E11" s="193"/>
      <c r="F11" s="193"/>
      <c r="G11" s="193"/>
      <c r="H11" s="194"/>
      <c r="I11" s="50" t="s">
        <v>30</v>
      </c>
      <c r="J11" s="51" t="s">
        <v>33</v>
      </c>
      <c r="K11" s="100"/>
    </row>
    <row r="12" spans="2:11" s="44" customFormat="1" ht="12">
      <c r="B12" s="172" t="s">
        <v>7</v>
      </c>
      <c r="C12" s="172"/>
      <c r="D12" s="174" t="s">
        <v>177</v>
      </c>
      <c r="E12" s="174"/>
      <c r="F12" s="174"/>
      <c r="G12" s="52"/>
      <c r="H12" s="53"/>
      <c r="I12" s="54" t="s">
        <v>28</v>
      </c>
      <c r="J12" s="51">
        <v>1982212</v>
      </c>
      <c r="K12" s="100"/>
    </row>
    <row r="13" spans="2:11" s="44" customFormat="1" ht="12">
      <c r="B13" s="172" t="s">
        <v>13</v>
      </c>
      <c r="C13" s="172"/>
      <c r="D13" s="174" t="s">
        <v>144</v>
      </c>
      <c r="E13" s="174"/>
      <c r="F13" s="174"/>
      <c r="G13" s="48"/>
      <c r="H13" s="49"/>
      <c r="I13" s="54" t="s">
        <v>27</v>
      </c>
      <c r="J13" s="51">
        <v>150</v>
      </c>
      <c r="K13" s="100"/>
    </row>
    <row r="14" spans="2:11" s="44" customFormat="1" ht="12" customHeight="1">
      <c r="B14" s="172" t="s">
        <v>154</v>
      </c>
      <c r="C14" s="172"/>
      <c r="D14" s="181" t="s">
        <v>203</v>
      </c>
      <c r="E14" s="182"/>
      <c r="F14" s="182"/>
      <c r="G14" s="182"/>
      <c r="H14" s="183"/>
      <c r="I14" s="54" t="s">
        <v>26</v>
      </c>
      <c r="J14" s="51">
        <v>5110800000</v>
      </c>
      <c r="K14" s="100"/>
    </row>
    <row r="15" spans="2:11" s="44" customFormat="1" ht="12">
      <c r="B15" s="172" t="s">
        <v>9</v>
      </c>
      <c r="C15" s="172"/>
      <c r="D15" s="174" t="s">
        <v>199</v>
      </c>
      <c r="E15" s="174"/>
      <c r="F15" s="174"/>
      <c r="G15" s="52"/>
      <c r="H15" s="53"/>
      <c r="I15" s="54" t="s">
        <v>1</v>
      </c>
      <c r="J15" s="51"/>
      <c r="K15" s="100"/>
    </row>
    <row r="16" spans="2:11" s="44" customFormat="1" ht="12" customHeight="1">
      <c r="B16" s="172" t="s">
        <v>8</v>
      </c>
      <c r="C16" s="172"/>
      <c r="D16" s="178" t="s">
        <v>200</v>
      </c>
      <c r="E16" s="179"/>
      <c r="F16" s="179"/>
      <c r="G16" s="179"/>
      <c r="H16" s="180"/>
      <c r="I16" s="54" t="s">
        <v>0</v>
      </c>
      <c r="J16" s="51"/>
      <c r="K16" s="100"/>
    </row>
    <row r="17" spans="1:57" s="44" customFormat="1" ht="12">
      <c r="B17" s="172" t="s">
        <v>36</v>
      </c>
      <c r="C17" s="172"/>
      <c r="D17" s="174" t="s">
        <v>141</v>
      </c>
      <c r="E17" s="174"/>
      <c r="F17" s="174"/>
      <c r="G17" s="52"/>
      <c r="H17" s="55"/>
      <c r="I17" s="56" t="s">
        <v>2</v>
      </c>
      <c r="J17" s="51" t="s">
        <v>149</v>
      </c>
      <c r="K17" s="100"/>
    </row>
    <row r="18" spans="1:57" s="44" customFormat="1" ht="12">
      <c r="B18" s="172" t="s">
        <v>14</v>
      </c>
      <c r="C18" s="172"/>
      <c r="D18" s="174" t="s">
        <v>147</v>
      </c>
      <c r="E18" s="174"/>
      <c r="F18" s="174"/>
      <c r="G18" s="174" t="s">
        <v>31</v>
      </c>
      <c r="H18" s="176"/>
      <c r="I18" s="177"/>
      <c r="J18" s="57" t="s">
        <v>142</v>
      </c>
      <c r="K18" s="100"/>
    </row>
    <row r="19" spans="1:57" s="44" customFormat="1" ht="12">
      <c r="B19" s="172" t="s">
        <v>22</v>
      </c>
      <c r="C19" s="172"/>
      <c r="D19" s="174">
        <v>1135</v>
      </c>
      <c r="E19" s="174"/>
      <c r="F19" s="174"/>
      <c r="G19" s="174" t="s">
        <v>32</v>
      </c>
      <c r="H19" s="176"/>
      <c r="I19" s="177"/>
      <c r="J19" s="58"/>
      <c r="K19" s="100"/>
    </row>
    <row r="20" spans="1:57" s="44" customFormat="1" ht="12">
      <c r="B20" s="172" t="s">
        <v>3</v>
      </c>
      <c r="C20" s="172"/>
      <c r="D20" s="174" t="s">
        <v>148</v>
      </c>
      <c r="E20" s="174"/>
      <c r="F20" s="174"/>
      <c r="G20" s="52"/>
      <c r="H20" s="52"/>
      <c r="I20" s="52"/>
      <c r="J20" s="53"/>
      <c r="K20" s="100"/>
    </row>
    <row r="21" spans="1:57" s="44" customFormat="1" ht="12">
      <c r="B21" s="172" t="s">
        <v>4</v>
      </c>
      <c r="C21" s="172"/>
      <c r="D21" s="173" t="s">
        <v>172</v>
      </c>
      <c r="E21" s="173"/>
      <c r="F21" s="173"/>
      <c r="G21" s="66"/>
      <c r="H21" s="66"/>
      <c r="I21" s="66"/>
      <c r="J21" s="67"/>
      <c r="K21" s="100"/>
    </row>
    <row r="22" spans="1:57" s="44" customFormat="1" ht="12">
      <c r="B22" s="172" t="s">
        <v>5</v>
      </c>
      <c r="C22" s="172"/>
      <c r="D22" s="172" t="s">
        <v>171</v>
      </c>
      <c r="E22" s="172"/>
      <c r="F22" s="175"/>
      <c r="G22" s="68"/>
      <c r="H22" s="68"/>
      <c r="I22" s="68"/>
      <c r="J22" s="68"/>
      <c r="K22" s="100"/>
    </row>
    <row r="23" spans="1:57" ht="19.8" customHeight="1">
      <c r="C23" s="171" t="s">
        <v>181</v>
      </c>
      <c r="D23" s="171"/>
      <c r="E23" s="171"/>
      <c r="F23" s="171"/>
      <c r="G23" s="164"/>
      <c r="H23" s="164"/>
      <c r="I23" s="164"/>
      <c r="J23" s="164"/>
    </row>
    <row r="24" spans="1:57">
      <c r="B24" s="164" t="s">
        <v>195</v>
      </c>
      <c r="C24" s="164"/>
      <c r="D24" s="164"/>
      <c r="E24" s="164"/>
      <c r="F24" s="164"/>
      <c r="G24" s="164"/>
      <c r="H24" s="164"/>
      <c r="I24" s="164"/>
      <c r="J24" s="164"/>
    </row>
    <row r="25" spans="1:57" ht="22.2" customHeight="1">
      <c r="C25" s="163" t="s">
        <v>204</v>
      </c>
      <c r="D25" s="163"/>
      <c r="E25" s="163"/>
      <c r="F25" s="163"/>
      <c r="G25" s="163"/>
      <c r="H25" s="163"/>
      <c r="I25" s="4" t="s">
        <v>37</v>
      </c>
      <c r="J25" s="4"/>
    </row>
    <row r="26" spans="1:57">
      <c r="B26" s="165" t="s">
        <v>10</v>
      </c>
      <c r="C26" s="166" t="s">
        <v>34</v>
      </c>
      <c r="D26" s="167" t="s">
        <v>16</v>
      </c>
      <c r="E26" s="167" t="s">
        <v>17</v>
      </c>
      <c r="F26" s="169" t="s">
        <v>29</v>
      </c>
      <c r="G26" s="160" t="s">
        <v>20</v>
      </c>
      <c r="H26" s="161"/>
      <c r="I26" s="161"/>
      <c r="J26" s="162"/>
    </row>
    <row r="27" spans="1:57" ht="39.75" customHeight="1">
      <c r="B27" s="165"/>
      <c r="C27" s="166"/>
      <c r="D27" s="168"/>
      <c r="E27" s="168"/>
      <c r="F27" s="170"/>
      <c r="G27" s="8" t="s">
        <v>38</v>
      </c>
      <c r="H27" s="8" t="s">
        <v>39</v>
      </c>
      <c r="I27" s="8" t="s">
        <v>40</v>
      </c>
      <c r="J27" s="8" t="s">
        <v>41</v>
      </c>
    </row>
    <row r="28" spans="1:57" s="47" customFormat="1" ht="13.2">
      <c r="B28" s="70">
        <v>1</v>
      </c>
      <c r="C28" s="71">
        <v>2</v>
      </c>
      <c r="D28" s="72">
        <v>3</v>
      </c>
      <c r="E28" s="139">
        <v>4</v>
      </c>
      <c r="F28" s="139">
        <v>5</v>
      </c>
      <c r="G28" s="139">
        <v>6</v>
      </c>
      <c r="H28" s="139">
        <v>7</v>
      </c>
      <c r="I28" s="139">
        <v>8</v>
      </c>
      <c r="J28" s="139">
        <v>9</v>
      </c>
      <c r="K28" s="101"/>
    </row>
    <row r="29" spans="1:57" s="24" customFormat="1" ht="31.2">
      <c r="A29" s="1"/>
      <c r="B29" s="151" t="s">
        <v>48</v>
      </c>
      <c r="C29" s="79" t="s">
        <v>42</v>
      </c>
      <c r="D29" s="135"/>
      <c r="E29" s="152">
        <v>242109.7</v>
      </c>
      <c r="F29" s="152">
        <v>215684.8</v>
      </c>
      <c r="G29" s="152">
        <v>63485.7</v>
      </c>
      <c r="H29" s="152">
        <v>51331.3</v>
      </c>
      <c r="I29" s="152">
        <v>49711.8</v>
      </c>
      <c r="J29" s="152">
        <v>51156</v>
      </c>
      <c r="K29" s="3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31.2">
      <c r="B30" s="10" t="s">
        <v>49</v>
      </c>
      <c r="C30" s="75" t="s">
        <v>84</v>
      </c>
      <c r="D30" s="134"/>
      <c r="E30" s="141">
        <v>148453</v>
      </c>
      <c r="F30" s="142">
        <v>187588.1</v>
      </c>
      <c r="G30" s="142">
        <v>52033.7</v>
      </c>
      <c r="H30" s="142">
        <v>45735.4</v>
      </c>
      <c r="I30" s="142">
        <v>44822.1</v>
      </c>
      <c r="J30" s="142">
        <v>44996.9</v>
      </c>
    </row>
    <row r="31" spans="1:57" s="95" customFormat="1" ht="67.8" customHeight="1">
      <c r="A31" s="32"/>
      <c r="B31" s="21" t="s">
        <v>50</v>
      </c>
      <c r="C31" s="112" t="s">
        <v>180</v>
      </c>
      <c r="D31" s="134"/>
      <c r="E31" s="142">
        <v>143934.79999999999</v>
      </c>
      <c r="F31" s="142">
        <v>180901.2</v>
      </c>
      <c r="G31" s="142">
        <v>50473.8</v>
      </c>
      <c r="H31" s="142">
        <v>44419.4</v>
      </c>
      <c r="I31" s="142">
        <v>42595.1</v>
      </c>
      <c r="J31" s="142">
        <v>43412.9</v>
      </c>
      <c r="K31" s="3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s="95" customFormat="1">
      <c r="A32" s="32"/>
      <c r="B32" s="21" t="s">
        <v>51</v>
      </c>
      <c r="C32" s="114" t="s">
        <v>106</v>
      </c>
      <c r="D32" s="134"/>
      <c r="E32" s="142">
        <v>5187.8</v>
      </c>
      <c r="F32" s="142">
        <v>6959.3</v>
      </c>
      <c r="G32" s="142">
        <v>1627.5</v>
      </c>
      <c r="H32" s="142">
        <v>1384.6</v>
      </c>
      <c r="I32" s="142">
        <v>2294.6</v>
      </c>
      <c r="J32" s="142">
        <v>1652.6</v>
      </c>
      <c r="K32" s="3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>
      <c r="B33" s="10" t="s">
        <v>52</v>
      </c>
      <c r="C33" s="76" t="s">
        <v>53</v>
      </c>
      <c r="D33" s="135"/>
      <c r="E33" s="141">
        <v>1408.4</v>
      </c>
      <c r="F33" s="141">
        <v>1920</v>
      </c>
      <c r="G33" s="143">
        <v>533</v>
      </c>
      <c r="H33" s="143">
        <v>345</v>
      </c>
      <c r="I33" s="143">
        <v>656</v>
      </c>
      <c r="J33" s="143">
        <v>386</v>
      </c>
    </row>
    <row r="34" spans="1:57" ht="31.2">
      <c r="B34" s="10" t="s">
        <v>54</v>
      </c>
      <c r="C34" s="76" t="s">
        <v>107</v>
      </c>
      <c r="D34" s="135"/>
      <c r="E34" s="141">
        <v>2634.7</v>
      </c>
      <c r="F34" s="141">
        <v>4205.8999999999996</v>
      </c>
      <c r="G34" s="143">
        <v>866.9</v>
      </c>
      <c r="H34" s="143">
        <v>846</v>
      </c>
      <c r="I34" s="141">
        <v>1446</v>
      </c>
      <c r="J34" s="141">
        <v>1047</v>
      </c>
    </row>
    <row r="35" spans="1:57">
      <c r="B35" s="10" t="s">
        <v>56</v>
      </c>
      <c r="C35" s="76" t="s">
        <v>85</v>
      </c>
      <c r="D35" s="135"/>
      <c r="E35" s="143">
        <v>475.1</v>
      </c>
      <c r="F35" s="143">
        <v>561</v>
      </c>
      <c r="G35" s="143">
        <v>160</v>
      </c>
      <c r="H35" s="143">
        <v>125</v>
      </c>
      <c r="I35" s="143">
        <v>125</v>
      </c>
      <c r="J35" s="143">
        <v>151</v>
      </c>
    </row>
    <row r="36" spans="1:57" ht="31.2">
      <c r="B36" s="10" t="s">
        <v>95</v>
      </c>
      <c r="C36" s="76" t="s">
        <v>108</v>
      </c>
      <c r="D36" s="135"/>
      <c r="E36" s="143">
        <v>158.30000000000001</v>
      </c>
      <c r="F36" s="143">
        <v>214.4</v>
      </c>
      <c r="G36" s="143">
        <v>53.6</v>
      </c>
      <c r="H36" s="143">
        <v>53.6</v>
      </c>
      <c r="I36" s="143">
        <v>53.6</v>
      </c>
      <c r="J36" s="143">
        <v>53.6</v>
      </c>
    </row>
    <row r="37" spans="1:57">
      <c r="B37" s="10" t="s">
        <v>96</v>
      </c>
      <c r="C37" s="76" t="s">
        <v>86</v>
      </c>
      <c r="D37" s="135"/>
      <c r="E37" s="143">
        <v>492.8</v>
      </c>
      <c r="F37" s="143">
        <v>10</v>
      </c>
      <c r="G37" s="143">
        <v>2</v>
      </c>
      <c r="H37" s="143">
        <v>3</v>
      </c>
      <c r="I37" s="143">
        <v>2</v>
      </c>
      <c r="J37" s="143">
        <v>3</v>
      </c>
    </row>
    <row r="38" spans="1:57" ht="31.2">
      <c r="B38" s="10" t="s">
        <v>97</v>
      </c>
      <c r="C38" s="77" t="s">
        <v>156</v>
      </c>
      <c r="D38" s="135"/>
      <c r="E38" s="143">
        <v>18.5</v>
      </c>
      <c r="F38" s="143">
        <v>48</v>
      </c>
      <c r="G38" s="143">
        <v>12</v>
      </c>
      <c r="H38" s="143">
        <v>12</v>
      </c>
      <c r="I38" s="143">
        <v>12</v>
      </c>
      <c r="J38" s="143">
        <v>12</v>
      </c>
    </row>
    <row r="39" spans="1:57" s="95" customFormat="1">
      <c r="A39" s="1"/>
      <c r="B39" s="18" t="s">
        <v>55</v>
      </c>
      <c r="C39" s="75" t="s">
        <v>174</v>
      </c>
      <c r="D39" s="135"/>
      <c r="E39" s="152">
        <v>58358.3</v>
      </c>
      <c r="F39" s="152">
        <v>17224.3</v>
      </c>
      <c r="G39" s="153">
        <v>8202.9</v>
      </c>
      <c r="H39" s="153">
        <v>3408.8</v>
      </c>
      <c r="I39" s="153">
        <v>2172.1</v>
      </c>
      <c r="J39" s="153">
        <v>3440.5</v>
      </c>
      <c r="K39" s="3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46.8">
      <c r="B40" s="23" t="s">
        <v>98</v>
      </c>
      <c r="C40" s="75" t="s">
        <v>138</v>
      </c>
      <c r="D40" s="135"/>
      <c r="E40" s="141">
        <v>17253.900000000001</v>
      </c>
      <c r="F40" s="143" t="s">
        <v>185</v>
      </c>
      <c r="G40" s="143" t="s">
        <v>186</v>
      </c>
      <c r="H40" s="143" t="s">
        <v>186</v>
      </c>
      <c r="I40" s="143" t="s">
        <v>187</v>
      </c>
      <c r="J40" s="143" t="s">
        <v>188</v>
      </c>
    </row>
    <row r="41" spans="1:57" ht="31.2">
      <c r="B41" s="23" t="s">
        <v>99</v>
      </c>
      <c r="C41" s="75" t="s">
        <v>82</v>
      </c>
      <c r="D41" s="135"/>
      <c r="E41" s="141">
        <v>30767.200000000001</v>
      </c>
      <c r="F41" s="141">
        <v>8683</v>
      </c>
      <c r="G41" s="141">
        <f>5661.8-531.6</f>
        <v>5130.2</v>
      </c>
      <c r="H41" s="141">
        <f>1441.5+531.6</f>
        <v>1973.1</v>
      </c>
      <c r="I41" s="143">
        <v>775</v>
      </c>
      <c r="J41" s="143">
        <v>804.7</v>
      </c>
    </row>
    <row r="42" spans="1:57" ht="31.2">
      <c r="B42" s="23" t="s">
        <v>100</v>
      </c>
      <c r="C42" s="75" t="s">
        <v>76</v>
      </c>
      <c r="D42" s="135"/>
      <c r="E42" s="141">
        <v>6420.3</v>
      </c>
      <c r="F42" s="141">
        <v>8541.2999999999993</v>
      </c>
      <c r="G42" s="141">
        <v>3072.7</v>
      </c>
      <c r="H42" s="141">
        <v>1435.7</v>
      </c>
      <c r="I42" s="141">
        <v>1397.1</v>
      </c>
      <c r="J42" s="141">
        <v>2635.8</v>
      </c>
    </row>
    <row r="43" spans="1:57" ht="31.2" customHeight="1">
      <c r="B43" s="23" t="s">
        <v>101</v>
      </c>
      <c r="C43" s="75" t="s">
        <v>77</v>
      </c>
      <c r="D43" s="135"/>
      <c r="E43" s="141">
        <v>3916.9</v>
      </c>
      <c r="F43" s="143" t="s">
        <v>185</v>
      </c>
      <c r="G43" s="143" t="s">
        <v>186</v>
      </c>
      <c r="H43" s="143" t="s">
        <v>186</v>
      </c>
      <c r="I43" s="143" t="s">
        <v>187</v>
      </c>
      <c r="J43" s="143" t="s">
        <v>188</v>
      </c>
    </row>
    <row r="44" spans="1:57" s="95" customFormat="1">
      <c r="A44" s="32"/>
      <c r="B44" s="115" t="s">
        <v>57</v>
      </c>
      <c r="C44" s="116" t="s">
        <v>87</v>
      </c>
      <c r="D44" s="134"/>
      <c r="E44" s="142">
        <v>34628.400000000001</v>
      </c>
      <c r="F44" s="142">
        <v>10600</v>
      </c>
      <c r="G44" s="142">
        <v>2650</v>
      </c>
      <c r="H44" s="142">
        <v>2650</v>
      </c>
      <c r="I44" s="142">
        <v>2650</v>
      </c>
      <c r="J44" s="142">
        <v>2650</v>
      </c>
      <c r="K44" s="3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>
      <c r="B45" s="23" t="s">
        <v>102</v>
      </c>
      <c r="C45" s="75" t="s">
        <v>109</v>
      </c>
      <c r="D45" s="135"/>
      <c r="E45" s="141">
        <v>5186.1000000000004</v>
      </c>
      <c r="F45" s="141">
        <v>2000</v>
      </c>
      <c r="G45" s="143">
        <v>500</v>
      </c>
      <c r="H45" s="143">
        <v>500</v>
      </c>
      <c r="I45" s="143">
        <v>500</v>
      </c>
      <c r="J45" s="143">
        <v>500</v>
      </c>
    </row>
    <row r="46" spans="1:57">
      <c r="B46" s="23" t="s">
        <v>103</v>
      </c>
      <c r="C46" s="75" t="s">
        <v>110</v>
      </c>
      <c r="D46" s="135"/>
      <c r="E46" s="141">
        <v>26503</v>
      </c>
      <c r="F46" s="141">
        <v>8600</v>
      </c>
      <c r="G46" s="141">
        <v>2150</v>
      </c>
      <c r="H46" s="141">
        <v>2150</v>
      </c>
      <c r="I46" s="141">
        <v>2150</v>
      </c>
      <c r="J46" s="141">
        <v>2150</v>
      </c>
    </row>
    <row r="47" spans="1:57" ht="31.2">
      <c r="B47" s="23" t="s">
        <v>104</v>
      </c>
      <c r="C47" s="75" t="s">
        <v>111</v>
      </c>
      <c r="D47" s="135"/>
      <c r="E47" s="143">
        <v>2939.3</v>
      </c>
      <c r="F47" s="143" t="s">
        <v>185</v>
      </c>
      <c r="G47" s="143" t="s">
        <v>186</v>
      </c>
      <c r="H47" s="143" t="s">
        <v>186</v>
      </c>
      <c r="I47" s="143" t="s">
        <v>187</v>
      </c>
      <c r="J47" s="143" t="s">
        <v>188</v>
      </c>
    </row>
    <row r="48" spans="1:57" s="24" customFormat="1">
      <c r="A48" s="1"/>
      <c r="B48" s="23" t="s">
        <v>58</v>
      </c>
      <c r="C48" s="79" t="s">
        <v>88</v>
      </c>
      <c r="D48" s="135"/>
      <c r="E48" s="154" t="s">
        <v>185</v>
      </c>
      <c r="F48" s="154" t="s">
        <v>185</v>
      </c>
      <c r="G48" s="154" t="s">
        <v>186</v>
      </c>
      <c r="H48" s="154" t="s">
        <v>186</v>
      </c>
      <c r="I48" s="154" t="s">
        <v>187</v>
      </c>
      <c r="J48" s="154" t="s">
        <v>188</v>
      </c>
      <c r="K48" s="3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>
      <c r="B49" s="23" t="s">
        <v>105</v>
      </c>
      <c r="C49" s="76" t="s">
        <v>73</v>
      </c>
      <c r="D49" s="135"/>
      <c r="E49" s="143" t="s">
        <v>185</v>
      </c>
      <c r="F49" s="143" t="s">
        <v>185</v>
      </c>
      <c r="G49" s="143" t="s">
        <v>186</v>
      </c>
      <c r="H49" s="143" t="s">
        <v>186</v>
      </c>
      <c r="I49" s="143" t="s">
        <v>187</v>
      </c>
      <c r="J49" s="143" t="s">
        <v>188</v>
      </c>
    </row>
    <row r="50" spans="1:57" ht="31.2">
      <c r="B50" s="22" t="s">
        <v>59</v>
      </c>
      <c r="C50" s="78" t="s">
        <v>72</v>
      </c>
      <c r="D50" s="135"/>
      <c r="E50" s="141">
        <v>103690.9</v>
      </c>
      <c r="F50" s="141">
        <v>157557.4</v>
      </c>
      <c r="G50" s="141">
        <v>38238.6</v>
      </c>
      <c r="H50" s="141">
        <v>38484.199999999997</v>
      </c>
      <c r="I50" s="141">
        <v>40389.599999999999</v>
      </c>
      <c r="J50" s="141">
        <v>40445</v>
      </c>
    </row>
    <row r="51" spans="1:57" ht="33.6" customHeight="1">
      <c r="B51" s="22"/>
      <c r="C51" s="78" t="s">
        <v>89</v>
      </c>
      <c r="D51" s="135"/>
      <c r="E51" s="141">
        <v>103690.9</v>
      </c>
      <c r="F51" s="141">
        <v>157557.4</v>
      </c>
      <c r="G51" s="141">
        <v>38238.6</v>
      </c>
      <c r="H51" s="141">
        <v>38484.199999999997</v>
      </c>
      <c r="I51" s="141">
        <v>40389.599999999999</v>
      </c>
      <c r="J51" s="141">
        <v>40445</v>
      </c>
    </row>
    <row r="52" spans="1:57" s="98" customFormat="1">
      <c r="A52" s="32"/>
      <c r="B52" s="117" t="s">
        <v>60</v>
      </c>
      <c r="C52" s="116" t="s">
        <v>118</v>
      </c>
      <c r="D52" s="134"/>
      <c r="E52" s="142">
        <v>15778</v>
      </c>
      <c r="F52" s="142">
        <v>17760.8</v>
      </c>
      <c r="G52" s="142">
        <v>3534.2</v>
      </c>
      <c r="H52" s="142">
        <v>3780.8</v>
      </c>
      <c r="I52" s="142">
        <v>5687.9</v>
      </c>
      <c r="J52" s="142">
        <v>4757.8999999999996</v>
      </c>
      <c r="K52" s="3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31.2">
      <c r="B53" s="19"/>
      <c r="C53" s="80" t="s">
        <v>113</v>
      </c>
      <c r="D53" s="135"/>
      <c r="E53" s="143">
        <v>209</v>
      </c>
      <c r="F53" s="143">
        <v>180</v>
      </c>
      <c r="G53" s="143">
        <v>45</v>
      </c>
      <c r="H53" s="143">
        <v>45</v>
      </c>
      <c r="I53" s="143">
        <v>45</v>
      </c>
      <c r="J53" s="143">
        <v>45</v>
      </c>
    </row>
    <row r="54" spans="1:57" ht="31.2">
      <c r="B54" s="19"/>
      <c r="C54" s="81" t="s">
        <v>112</v>
      </c>
      <c r="D54" s="135"/>
      <c r="E54" s="143" t="s">
        <v>185</v>
      </c>
      <c r="F54" s="143" t="s">
        <v>185</v>
      </c>
      <c r="G54" s="143" t="s">
        <v>186</v>
      </c>
      <c r="H54" s="143" t="s">
        <v>186</v>
      </c>
      <c r="I54" s="143" t="s">
        <v>187</v>
      </c>
      <c r="J54" s="143" t="s">
        <v>188</v>
      </c>
    </row>
    <row r="55" spans="1:57" ht="31.2">
      <c r="B55" s="19"/>
      <c r="C55" s="82" t="s">
        <v>79</v>
      </c>
      <c r="D55" s="135"/>
      <c r="E55" s="143">
        <v>15.7</v>
      </c>
      <c r="F55" s="143">
        <v>15.7</v>
      </c>
      <c r="G55" s="143">
        <v>3.9</v>
      </c>
      <c r="H55" s="143">
        <v>3.9</v>
      </c>
      <c r="I55" s="143">
        <v>3.9</v>
      </c>
      <c r="J55" s="143">
        <v>4</v>
      </c>
    </row>
    <row r="56" spans="1:57" ht="31.2">
      <c r="B56" s="19"/>
      <c r="C56" s="81" t="s">
        <v>80</v>
      </c>
      <c r="D56" s="135"/>
      <c r="E56" s="143" t="s">
        <v>185</v>
      </c>
      <c r="F56" s="143" t="s">
        <v>185</v>
      </c>
      <c r="G56" s="143" t="s">
        <v>186</v>
      </c>
      <c r="H56" s="143" t="s">
        <v>186</v>
      </c>
      <c r="I56" s="143" t="s">
        <v>187</v>
      </c>
      <c r="J56" s="143" t="s">
        <v>188</v>
      </c>
    </row>
    <row r="57" spans="1:57" ht="31.2">
      <c r="B57" s="19"/>
      <c r="C57" s="81" t="s">
        <v>115</v>
      </c>
      <c r="D57" s="135"/>
      <c r="E57" s="141">
        <v>14209.1</v>
      </c>
      <c r="F57" s="141">
        <v>15346.3</v>
      </c>
      <c r="G57" s="141">
        <v>2795.3</v>
      </c>
      <c r="H57" s="141">
        <v>2839.3</v>
      </c>
      <c r="I57" s="141">
        <v>5386.6</v>
      </c>
      <c r="J57" s="141">
        <v>4325.1000000000004</v>
      </c>
    </row>
    <row r="58" spans="1:57" ht="31.2">
      <c r="B58" s="19"/>
      <c r="C58" s="81" t="s">
        <v>134</v>
      </c>
      <c r="D58" s="135"/>
      <c r="E58" s="143" t="s">
        <v>185</v>
      </c>
      <c r="F58" s="143">
        <v>500</v>
      </c>
      <c r="G58" s="143">
        <v>250</v>
      </c>
      <c r="H58" s="143">
        <v>250</v>
      </c>
      <c r="I58" s="143" t="s">
        <v>187</v>
      </c>
      <c r="J58" s="143" t="s">
        <v>188</v>
      </c>
    </row>
    <row r="59" spans="1:57">
      <c r="B59" s="19"/>
      <c r="C59" s="81" t="s">
        <v>94</v>
      </c>
      <c r="D59" s="135"/>
      <c r="E59" s="141">
        <v>1344.2</v>
      </c>
      <c r="F59" s="141">
        <v>1718.8</v>
      </c>
      <c r="G59" s="143">
        <v>440</v>
      </c>
      <c r="H59" s="143">
        <v>642.6</v>
      </c>
      <c r="I59" s="143">
        <v>252.4</v>
      </c>
      <c r="J59" s="143">
        <v>383.8</v>
      </c>
    </row>
    <row r="60" spans="1:57" s="98" customFormat="1" ht="46.8">
      <c r="A60" s="32"/>
      <c r="B60" s="118" t="s">
        <v>62</v>
      </c>
      <c r="C60" s="119" t="s">
        <v>175</v>
      </c>
      <c r="D60" s="134"/>
      <c r="E60" s="142">
        <v>70241</v>
      </c>
      <c r="F60" s="142">
        <v>111925.2</v>
      </c>
      <c r="G60" s="142">
        <v>27780.2</v>
      </c>
      <c r="H60" s="142">
        <v>27780.2</v>
      </c>
      <c r="I60" s="142">
        <v>27780.2</v>
      </c>
      <c r="J60" s="142">
        <v>28584.6</v>
      </c>
      <c r="K60" s="3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s="98" customFormat="1" ht="46.8">
      <c r="A61" s="32"/>
      <c r="B61" s="120" t="s">
        <v>61</v>
      </c>
      <c r="C61" s="121" t="s">
        <v>176</v>
      </c>
      <c r="D61" s="134"/>
      <c r="E61" s="142">
        <v>15453</v>
      </c>
      <c r="F61" s="142">
        <v>24623.599999999999</v>
      </c>
      <c r="G61" s="142">
        <v>6111.7</v>
      </c>
      <c r="H61" s="142">
        <v>6111.7</v>
      </c>
      <c r="I61" s="142">
        <v>6111.6</v>
      </c>
      <c r="J61" s="142">
        <v>6288.6</v>
      </c>
      <c r="K61" s="3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s="98" customFormat="1" ht="31.2">
      <c r="A62" s="32"/>
      <c r="B62" s="122" t="s">
        <v>63</v>
      </c>
      <c r="C62" s="121" t="s">
        <v>157</v>
      </c>
      <c r="D62" s="134"/>
      <c r="E62" s="142">
        <v>1671.1</v>
      </c>
      <c r="F62" s="142">
        <v>2809.8</v>
      </c>
      <c r="G62" s="147">
        <v>702.5</v>
      </c>
      <c r="H62" s="147">
        <v>702.5</v>
      </c>
      <c r="I62" s="147">
        <v>702.5</v>
      </c>
      <c r="J62" s="147">
        <v>702.3</v>
      </c>
      <c r="K62" s="3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s="98" customFormat="1" ht="46.8">
      <c r="A63" s="32"/>
      <c r="B63" s="123" t="s">
        <v>64</v>
      </c>
      <c r="C63" s="121" t="s">
        <v>158</v>
      </c>
      <c r="D63" s="134"/>
      <c r="E63" s="147">
        <v>433.8</v>
      </c>
      <c r="F63" s="147">
        <v>438</v>
      </c>
      <c r="G63" s="147">
        <v>110</v>
      </c>
      <c r="H63" s="147">
        <v>109</v>
      </c>
      <c r="I63" s="147">
        <v>107.4</v>
      </c>
      <c r="J63" s="147">
        <v>111.6</v>
      </c>
      <c r="K63" s="3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s="98" customFormat="1" ht="31.2">
      <c r="A64" s="32"/>
      <c r="B64" s="123" t="s">
        <v>65</v>
      </c>
      <c r="C64" s="121" t="s">
        <v>159</v>
      </c>
      <c r="D64" s="134"/>
      <c r="E64" s="147">
        <v>114</v>
      </c>
      <c r="F64" s="147" t="s">
        <v>185</v>
      </c>
      <c r="G64" s="147" t="s">
        <v>186</v>
      </c>
      <c r="H64" s="147" t="s">
        <v>186</v>
      </c>
      <c r="I64" s="147" t="s">
        <v>187</v>
      </c>
      <c r="J64" s="147" t="s">
        <v>188</v>
      </c>
      <c r="K64" s="3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>
      <c r="A65" s="32"/>
      <c r="B65" s="123"/>
      <c r="C65" s="121"/>
      <c r="D65" s="134"/>
      <c r="E65" s="147"/>
      <c r="F65" s="147"/>
      <c r="G65" s="147"/>
      <c r="H65" s="147"/>
      <c r="I65" s="147"/>
      <c r="J65" s="147"/>
    </row>
    <row r="66" spans="1:57" s="98" customFormat="1">
      <c r="A66" s="32"/>
      <c r="B66" s="123">
        <v>3</v>
      </c>
      <c r="C66" s="121" t="s">
        <v>93</v>
      </c>
      <c r="D66" s="134"/>
      <c r="E66" s="142">
        <v>18566.400000000001</v>
      </c>
      <c r="F66" s="142">
        <v>17455.2</v>
      </c>
      <c r="G66" s="142">
        <v>4335</v>
      </c>
      <c r="H66" s="142">
        <v>4332.8</v>
      </c>
      <c r="I66" s="142">
        <v>4333.5</v>
      </c>
      <c r="J66" s="142">
        <v>4453.8999999999996</v>
      </c>
      <c r="K66" s="3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>
      <c r="B67" s="18" t="s">
        <v>66</v>
      </c>
      <c r="C67" s="79" t="s">
        <v>119</v>
      </c>
      <c r="D67" s="135"/>
      <c r="E67" s="143">
        <v>293.2</v>
      </c>
      <c r="F67" s="143">
        <v>368.7</v>
      </c>
      <c r="G67" s="143">
        <v>93.4</v>
      </c>
      <c r="H67" s="143">
        <v>91.2</v>
      </c>
      <c r="I67" s="143">
        <v>91.8</v>
      </c>
      <c r="J67" s="143">
        <v>92.3</v>
      </c>
    </row>
    <row r="68" spans="1:57" ht="31.2">
      <c r="B68" s="22"/>
      <c r="C68" s="80" t="s">
        <v>114</v>
      </c>
      <c r="D68" s="135"/>
      <c r="E68" s="143">
        <v>25</v>
      </c>
      <c r="F68" s="143">
        <v>31.5</v>
      </c>
      <c r="G68" s="143">
        <v>7.8</v>
      </c>
      <c r="H68" s="143">
        <v>7.8</v>
      </c>
      <c r="I68" s="143">
        <v>7.8</v>
      </c>
      <c r="J68" s="143">
        <v>8.1</v>
      </c>
    </row>
    <row r="69" spans="1:57" ht="31.2">
      <c r="B69" s="22"/>
      <c r="C69" s="81" t="s">
        <v>78</v>
      </c>
      <c r="D69" s="135"/>
      <c r="E69" s="143">
        <v>120</v>
      </c>
      <c r="F69" s="143">
        <v>156.19999999999999</v>
      </c>
      <c r="G69" s="143">
        <v>39</v>
      </c>
      <c r="H69" s="143">
        <v>39</v>
      </c>
      <c r="I69" s="143">
        <v>39</v>
      </c>
      <c r="J69" s="143">
        <v>39.200000000000003</v>
      </c>
    </row>
    <row r="70" spans="1:57" ht="31.2">
      <c r="B70" s="22"/>
      <c r="C70" s="82" t="s">
        <v>79</v>
      </c>
      <c r="D70" s="135"/>
      <c r="E70" s="143">
        <v>104.2</v>
      </c>
      <c r="F70" s="143">
        <v>106.2</v>
      </c>
      <c r="G70" s="143">
        <v>26.6</v>
      </c>
      <c r="H70" s="143">
        <v>26.6</v>
      </c>
      <c r="I70" s="143">
        <v>25</v>
      </c>
      <c r="J70" s="143">
        <v>28</v>
      </c>
    </row>
    <row r="71" spans="1:57" ht="31.2">
      <c r="B71" s="22"/>
      <c r="C71" s="81" t="s">
        <v>80</v>
      </c>
      <c r="D71" s="135"/>
      <c r="E71" s="143">
        <v>20</v>
      </c>
      <c r="F71" s="143">
        <v>50</v>
      </c>
      <c r="G71" s="143">
        <v>10</v>
      </c>
      <c r="H71" s="143">
        <v>15</v>
      </c>
      <c r="I71" s="143">
        <v>10</v>
      </c>
      <c r="J71" s="143">
        <v>15</v>
      </c>
    </row>
    <row r="72" spans="1:57">
      <c r="B72" s="22"/>
      <c r="C72" s="81" t="s">
        <v>139</v>
      </c>
      <c r="D72" s="135"/>
      <c r="E72" s="143">
        <v>24</v>
      </c>
      <c r="F72" s="143">
        <v>24.8</v>
      </c>
      <c r="G72" s="143">
        <v>10</v>
      </c>
      <c r="H72" s="143">
        <v>2.8</v>
      </c>
      <c r="I72" s="143">
        <v>10</v>
      </c>
      <c r="J72" s="143">
        <v>2</v>
      </c>
    </row>
    <row r="73" spans="1:57" ht="31.2">
      <c r="B73" s="18" t="s">
        <v>67</v>
      </c>
      <c r="C73" s="83" t="s">
        <v>160</v>
      </c>
      <c r="D73" s="135"/>
      <c r="E73" s="141">
        <v>14752.6</v>
      </c>
      <c r="F73" s="141">
        <v>13753.9</v>
      </c>
      <c r="G73" s="141">
        <v>3414.8</v>
      </c>
      <c r="H73" s="141">
        <v>3414.8</v>
      </c>
      <c r="I73" s="141">
        <v>3414.8</v>
      </c>
      <c r="J73" s="141">
        <v>3509.5</v>
      </c>
    </row>
    <row r="74" spans="1:57" ht="31.2">
      <c r="B74" s="22"/>
      <c r="C74" s="84" t="s">
        <v>161</v>
      </c>
      <c r="D74" s="135"/>
      <c r="E74" s="141">
        <v>3199.2</v>
      </c>
      <c r="F74" s="141">
        <v>3025.8</v>
      </c>
      <c r="G74" s="143">
        <v>751.2</v>
      </c>
      <c r="H74" s="143">
        <v>751.2</v>
      </c>
      <c r="I74" s="143">
        <v>751.3</v>
      </c>
      <c r="J74" s="143">
        <v>772.1</v>
      </c>
    </row>
    <row r="75" spans="1:57" ht="31.2">
      <c r="B75" s="22"/>
      <c r="C75" s="84" t="s">
        <v>157</v>
      </c>
      <c r="D75" s="135"/>
      <c r="E75" s="143">
        <v>321.39999999999998</v>
      </c>
      <c r="F75" s="143">
        <v>306.8</v>
      </c>
      <c r="G75" s="143">
        <v>75.599999999999994</v>
      </c>
      <c r="H75" s="143">
        <v>75.599999999999994</v>
      </c>
      <c r="I75" s="143">
        <v>75.599999999999994</v>
      </c>
      <c r="J75" s="143">
        <v>80</v>
      </c>
    </row>
    <row r="76" spans="1:57" ht="36.6" customHeight="1">
      <c r="B76" s="22"/>
      <c r="C76" s="73" t="s">
        <v>155</v>
      </c>
      <c r="D76" s="135"/>
      <c r="E76" s="143" t="s">
        <v>185</v>
      </c>
      <c r="F76" s="143" t="s">
        <v>185</v>
      </c>
      <c r="G76" s="143"/>
      <c r="H76" s="143"/>
      <c r="I76" s="143"/>
      <c r="J76" s="143"/>
    </row>
    <row r="77" spans="1:57" ht="31.2">
      <c r="B77" s="22"/>
      <c r="C77" s="84" t="s">
        <v>159</v>
      </c>
      <c r="D77" s="135"/>
      <c r="E77" s="143"/>
      <c r="F77" s="143" t="s">
        <v>185</v>
      </c>
      <c r="G77" s="143" t="s">
        <v>186</v>
      </c>
      <c r="H77" s="143" t="s">
        <v>186</v>
      </c>
      <c r="I77" s="143" t="s">
        <v>187</v>
      </c>
      <c r="J77" s="143" t="s">
        <v>188</v>
      </c>
    </row>
    <row r="78" spans="1:57" s="98" customFormat="1" ht="31.2">
      <c r="A78" s="32"/>
      <c r="B78" s="21" t="s">
        <v>121</v>
      </c>
      <c r="C78" s="121" t="s">
        <v>162</v>
      </c>
      <c r="D78" s="134"/>
      <c r="E78" s="142">
        <v>54898.2</v>
      </c>
      <c r="F78" s="142">
        <v>17224.3</v>
      </c>
      <c r="G78" s="142">
        <v>8202.9</v>
      </c>
      <c r="H78" s="142">
        <f>2877.2+531.6</f>
        <v>3408.7999999999997</v>
      </c>
      <c r="I78" s="142">
        <v>2172.1</v>
      </c>
      <c r="J78" s="142">
        <v>3440.5</v>
      </c>
      <c r="K78" s="3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>
      <c r="B79" s="10" t="s">
        <v>68</v>
      </c>
      <c r="C79" s="79" t="s">
        <v>120</v>
      </c>
      <c r="D79" s="135"/>
      <c r="E79" s="141">
        <v>13592.5</v>
      </c>
      <c r="F79" s="141">
        <v>1250</v>
      </c>
      <c r="G79" s="143">
        <v>640</v>
      </c>
      <c r="H79" s="143">
        <v>610</v>
      </c>
      <c r="I79" s="143" t="s">
        <v>187</v>
      </c>
      <c r="J79" s="143" t="s">
        <v>188</v>
      </c>
    </row>
    <row r="80" spans="1:57" ht="31.2">
      <c r="B80" s="10"/>
      <c r="C80" s="80" t="s">
        <v>114</v>
      </c>
      <c r="D80" s="135"/>
      <c r="E80" s="141">
        <v>1169</v>
      </c>
      <c r="F80" s="143">
        <v>500</v>
      </c>
      <c r="G80" s="143">
        <v>260</v>
      </c>
      <c r="H80" s="143">
        <v>240</v>
      </c>
      <c r="I80" s="143"/>
      <c r="J80" s="143"/>
    </row>
    <row r="81" spans="2:10" ht="31.2">
      <c r="B81" s="10"/>
      <c r="C81" s="81" t="s">
        <v>78</v>
      </c>
      <c r="D81" s="135"/>
      <c r="E81" s="143">
        <v>3.6</v>
      </c>
      <c r="F81" s="143" t="s">
        <v>185</v>
      </c>
      <c r="G81" s="143"/>
      <c r="H81" s="143"/>
      <c r="I81" s="143"/>
      <c r="J81" s="143"/>
    </row>
    <row r="82" spans="2:10" ht="31.2">
      <c r="B82" s="10"/>
      <c r="C82" s="82" t="s">
        <v>79</v>
      </c>
      <c r="D82" s="135"/>
      <c r="E82" s="143">
        <v>3.8</v>
      </c>
      <c r="F82" s="143" t="s">
        <v>185</v>
      </c>
      <c r="G82" s="143"/>
      <c r="H82" s="143"/>
      <c r="I82" s="143"/>
      <c r="J82" s="143"/>
    </row>
    <row r="83" spans="2:10" ht="31.2">
      <c r="B83" s="10"/>
      <c r="C83" s="81" t="s">
        <v>80</v>
      </c>
      <c r="D83" s="135"/>
      <c r="E83" s="143" t="s">
        <v>185</v>
      </c>
      <c r="F83" s="143" t="s">
        <v>185</v>
      </c>
      <c r="G83" s="143" t="s">
        <v>186</v>
      </c>
      <c r="H83" s="143" t="s">
        <v>186</v>
      </c>
      <c r="I83" s="143" t="s">
        <v>187</v>
      </c>
      <c r="J83" s="143" t="s">
        <v>188</v>
      </c>
    </row>
    <row r="84" spans="2:10" ht="31.2">
      <c r="B84" s="10"/>
      <c r="C84" s="81" t="s">
        <v>116</v>
      </c>
      <c r="D84" s="135"/>
      <c r="E84" s="141">
        <v>10551.9</v>
      </c>
      <c r="F84" s="143">
        <v>500</v>
      </c>
      <c r="G84" s="143">
        <v>250</v>
      </c>
      <c r="H84" s="143">
        <v>250</v>
      </c>
      <c r="I84" s="143"/>
      <c r="J84" s="143"/>
    </row>
    <row r="85" spans="2:10" ht="31.2">
      <c r="B85" s="10"/>
      <c r="C85" s="81" t="s">
        <v>179</v>
      </c>
      <c r="D85" s="135"/>
      <c r="E85" s="141">
        <v>1864.2</v>
      </c>
      <c r="F85" s="143">
        <v>250</v>
      </c>
      <c r="G85" s="143">
        <v>130</v>
      </c>
      <c r="H85" s="143">
        <v>120</v>
      </c>
      <c r="I85" s="143"/>
      <c r="J85" s="143"/>
    </row>
    <row r="86" spans="2:10" ht="30.6" customHeight="1">
      <c r="B86" s="10" t="s">
        <v>69</v>
      </c>
      <c r="C86" s="79" t="s">
        <v>137</v>
      </c>
      <c r="D86" s="135"/>
      <c r="E86" s="141">
        <v>22570.400000000001</v>
      </c>
      <c r="F86" s="141">
        <v>3100.8</v>
      </c>
      <c r="G86" s="141">
        <v>2215.9</v>
      </c>
      <c r="H86" s="143">
        <v>318.10000000000002</v>
      </c>
      <c r="I86" s="143">
        <v>271.8</v>
      </c>
      <c r="J86" s="143">
        <v>295</v>
      </c>
    </row>
    <row r="87" spans="2:10" ht="48" customHeight="1">
      <c r="B87" s="111"/>
      <c r="C87" s="83" t="s">
        <v>83</v>
      </c>
      <c r="D87" s="135"/>
      <c r="E87" s="141">
        <v>8046.2</v>
      </c>
      <c r="F87" s="141">
        <v>3100.8</v>
      </c>
      <c r="G87" s="141">
        <v>2215.9</v>
      </c>
      <c r="H87" s="143">
        <v>318.10000000000002</v>
      </c>
      <c r="I87" s="143">
        <v>271.8</v>
      </c>
      <c r="J87" s="143">
        <v>295</v>
      </c>
    </row>
    <row r="88" spans="2:10" ht="31.2">
      <c r="B88" s="157" t="s">
        <v>122</v>
      </c>
      <c r="C88" s="84" t="s">
        <v>163</v>
      </c>
      <c r="D88" s="135"/>
      <c r="E88" s="141">
        <v>4835.7</v>
      </c>
      <c r="F88" s="143">
        <v>682.2</v>
      </c>
      <c r="G88" s="143">
        <v>487.5</v>
      </c>
      <c r="H88" s="143">
        <v>70</v>
      </c>
      <c r="I88" s="143">
        <v>59.8</v>
      </c>
      <c r="J88" s="143">
        <v>64.900000000000006</v>
      </c>
    </row>
    <row r="89" spans="2:10" ht="31.2">
      <c r="B89" s="157"/>
      <c r="C89" s="83" t="s">
        <v>83</v>
      </c>
      <c r="D89" s="135"/>
      <c r="E89" s="141">
        <v>1639.8</v>
      </c>
      <c r="F89" s="143">
        <v>682.2</v>
      </c>
      <c r="G89" s="143">
        <v>487.5</v>
      </c>
      <c r="H89" s="143">
        <v>70</v>
      </c>
      <c r="I89" s="143">
        <v>59.8</v>
      </c>
      <c r="J89" s="143">
        <v>64.900000000000006</v>
      </c>
    </row>
    <row r="90" spans="2:10" ht="31.2">
      <c r="B90" s="20" t="s">
        <v>124</v>
      </c>
      <c r="C90" s="84" t="s">
        <v>157</v>
      </c>
      <c r="D90" s="135"/>
      <c r="E90" s="143">
        <v>879.1</v>
      </c>
      <c r="F90" s="143" t="s">
        <v>185</v>
      </c>
      <c r="G90" s="143"/>
      <c r="H90" s="143"/>
      <c r="I90" s="143"/>
      <c r="J90" s="143"/>
    </row>
    <row r="91" spans="2:10" ht="46.8">
      <c r="B91" s="12" t="s">
        <v>123</v>
      </c>
      <c r="C91" s="84" t="s">
        <v>158</v>
      </c>
      <c r="D91" s="135"/>
      <c r="E91" s="141">
        <v>6420.3</v>
      </c>
      <c r="F91" s="141">
        <v>8541.2999999999993</v>
      </c>
      <c r="G91" s="141">
        <v>3072.7</v>
      </c>
      <c r="H91" s="141">
        <v>1435.7</v>
      </c>
      <c r="I91" s="141">
        <v>1397.1</v>
      </c>
      <c r="J91" s="141">
        <v>2635.8</v>
      </c>
    </row>
    <row r="92" spans="2:10" ht="63" customHeight="1">
      <c r="B92" s="12" t="s">
        <v>125</v>
      </c>
      <c r="C92" s="84" t="s">
        <v>164</v>
      </c>
      <c r="D92" s="135"/>
      <c r="E92" s="141">
        <v>4132.7</v>
      </c>
      <c r="F92" s="141">
        <v>3650</v>
      </c>
      <c r="G92" s="141">
        <v>1786.8</v>
      </c>
      <c r="H92" s="143">
        <v>975</v>
      </c>
      <c r="I92" s="143">
        <v>443.4</v>
      </c>
      <c r="J92" s="143">
        <v>444.8</v>
      </c>
    </row>
    <row r="93" spans="2:10" ht="44.4" customHeight="1">
      <c r="B93" s="12" t="s">
        <v>126</v>
      </c>
      <c r="C93" s="77" t="s">
        <v>165</v>
      </c>
      <c r="D93" s="135"/>
      <c r="E93" s="143">
        <v>10.7</v>
      </c>
      <c r="F93" s="143" t="s">
        <v>185</v>
      </c>
      <c r="G93" s="143" t="s">
        <v>186</v>
      </c>
      <c r="H93" s="143" t="s">
        <v>186</v>
      </c>
      <c r="I93" s="143" t="s">
        <v>187</v>
      </c>
      <c r="J93" s="143" t="s">
        <v>188</v>
      </c>
    </row>
    <row r="94" spans="2:10" ht="48.6" customHeight="1">
      <c r="B94" s="12" t="s">
        <v>127</v>
      </c>
      <c r="C94" s="84" t="s">
        <v>166</v>
      </c>
      <c r="D94" s="135"/>
      <c r="E94" s="143">
        <v>2456.8000000000002</v>
      </c>
      <c r="F94" s="143" t="s">
        <v>185</v>
      </c>
      <c r="G94" s="143" t="s">
        <v>186</v>
      </c>
      <c r="H94" s="143" t="s">
        <v>186</v>
      </c>
      <c r="I94" s="143" t="s">
        <v>187</v>
      </c>
      <c r="J94" s="143" t="s">
        <v>188</v>
      </c>
    </row>
    <row r="95" spans="2:10" ht="31.2">
      <c r="B95" s="124" t="s">
        <v>128</v>
      </c>
      <c r="C95" s="125" t="s">
        <v>167</v>
      </c>
      <c r="D95" s="134"/>
      <c r="E95" s="142">
        <v>18470.3</v>
      </c>
      <c r="F95" s="142">
        <v>12380.5</v>
      </c>
      <c r="G95" s="142">
        <v>9410.5</v>
      </c>
      <c r="H95" s="142">
        <v>2870</v>
      </c>
      <c r="I95" s="147">
        <v>50</v>
      </c>
      <c r="J95" s="147">
        <v>50</v>
      </c>
    </row>
    <row r="96" spans="2:10" ht="46.8">
      <c r="B96" s="21" t="s">
        <v>129</v>
      </c>
      <c r="C96" s="126" t="s">
        <v>74</v>
      </c>
      <c r="D96" s="134"/>
      <c r="E96" s="142">
        <v>12744.9</v>
      </c>
      <c r="F96" s="142">
        <v>8150.5</v>
      </c>
      <c r="G96" s="142">
        <v>8000.5</v>
      </c>
      <c r="H96" s="147">
        <v>50</v>
      </c>
      <c r="I96" s="147">
        <v>50</v>
      </c>
      <c r="J96" s="147">
        <v>50</v>
      </c>
    </row>
    <row r="97" spans="2:11" ht="31.2">
      <c r="B97" s="127" t="s">
        <v>130</v>
      </c>
      <c r="C97" s="128" t="s">
        <v>75</v>
      </c>
      <c r="D97" s="134"/>
      <c r="E97" s="142">
        <v>5725.4</v>
      </c>
      <c r="F97" s="142">
        <v>4230</v>
      </c>
      <c r="G97" s="142">
        <v>1410</v>
      </c>
      <c r="H97" s="142">
        <v>2820</v>
      </c>
      <c r="I97" s="147"/>
      <c r="J97" s="147" t="s">
        <v>188</v>
      </c>
    </row>
    <row r="98" spans="2:11">
      <c r="B98" s="127" t="s">
        <v>131</v>
      </c>
      <c r="C98" s="128" t="s">
        <v>90</v>
      </c>
      <c r="D98" s="134"/>
      <c r="E98" s="142">
        <v>32186.6</v>
      </c>
      <c r="F98" s="142">
        <v>10600</v>
      </c>
      <c r="G98" s="142">
        <v>2650</v>
      </c>
      <c r="H98" s="142">
        <v>2650</v>
      </c>
      <c r="I98" s="142">
        <v>2650</v>
      </c>
      <c r="J98" s="142">
        <v>2650</v>
      </c>
    </row>
    <row r="99" spans="2:11">
      <c r="B99" s="127"/>
      <c r="C99" s="129" t="s">
        <v>117</v>
      </c>
      <c r="D99" s="134"/>
      <c r="E99" s="147" t="s">
        <v>185</v>
      </c>
      <c r="F99" s="147" t="s">
        <v>185</v>
      </c>
      <c r="G99" s="147" t="s">
        <v>186</v>
      </c>
      <c r="H99" s="147" t="s">
        <v>186</v>
      </c>
      <c r="I99" s="147" t="s">
        <v>187</v>
      </c>
      <c r="J99" s="147" t="s">
        <v>188</v>
      </c>
    </row>
    <row r="100" spans="2:11">
      <c r="B100" s="127"/>
      <c r="C100" s="130" t="s">
        <v>109</v>
      </c>
      <c r="D100" s="134"/>
      <c r="E100" s="142">
        <v>5186.1000000000004</v>
      </c>
      <c r="F100" s="142">
        <v>2000</v>
      </c>
      <c r="G100" s="147">
        <v>500</v>
      </c>
      <c r="H100" s="147">
        <v>500</v>
      </c>
      <c r="I100" s="147">
        <v>500</v>
      </c>
      <c r="J100" s="147">
        <v>500</v>
      </c>
      <c r="K100" s="32">
        <v>9</v>
      </c>
    </row>
    <row r="101" spans="2:11">
      <c r="B101" s="127"/>
      <c r="C101" s="112" t="s">
        <v>110</v>
      </c>
      <c r="D101" s="134"/>
      <c r="E101" s="142">
        <v>26503</v>
      </c>
      <c r="F101" s="142">
        <v>8600</v>
      </c>
      <c r="G101" s="142">
        <v>2150</v>
      </c>
      <c r="H101" s="142">
        <v>2150</v>
      </c>
      <c r="I101" s="142">
        <v>2150</v>
      </c>
      <c r="J101" s="142">
        <v>2150</v>
      </c>
    </row>
    <row r="102" spans="2:11" ht="31.2">
      <c r="B102" s="127"/>
      <c r="C102" s="112" t="s">
        <v>135</v>
      </c>
      <c r="D102" s="134"/>
      <c r="E102" s="147">
        <v>497.5</v>
      </c>
      <c r="F102" s="147" t="s">
        <v>185</v>
      </c>
      <c r="G102" s="147" t="s">
        <v>186</v>
      </c>
      <c r="H102" s="147" t="s">
        <v>186</v>
      </c>
      <c r="I102" s="147" t="s">
        <v>187</v>
      </c>
      <c r="J102" s="147"/>
    </row>
    <row r="103" spans="2:11">
      <c r="B103" s="131" t="s">
        <v>132</v>
      </c>
      <c r="C103" s="128" t="s">
        <v>43</v>
      </c>
      <c r="D103" s="134"/>
      <c r="E103" s="147">
        <v>396.4</v>
      </c>
      <c r="F103" s="147">
        <v>467.4</v>
      </c>
      <c r="G103" s="147">
        <v>117.2</v>
      </c>
      <c r="H103" s="147">
        <v>117</v>
      </c>
      <c r="I103" s="147">
        <v>116.6</v>
      </c>
      <c r="J103" s="147">
        <v>116.6</v>
      </c>
    </row>
    <row r="104" spans="2:11">
      <c r="B104" s="13" t="s">
        <v>70</v>
      </c>
      <c r="C104" s="85" t="s">
        <v>44</v>
      </c>
      <c r="D104" s="135"/>
      <c r="E104" s="143">
        <v>356.5</v>
      </c>
      <c r="F104" s="143">
        <v>425</v>
      </c>
      <c r="G104" s="143">
        <v>106.6</v>
      </c>
      <c r="H104" s="143">
        <v>106.4</v>
      </c>
      <c r="I104" s="143">
        <v>106</v>
      </c>
      <c r="J104" s="143">
        <v>106</v>
      </c>
    </row>
    <row r="105" spans="2:11">
      <c r="B105" s="9" t="s">
        <v>71</v>
      </c>
      <c r="C105" s="86" t="s">
        <v>136</v>
      </c>
      <c r="D105" s="135"/>
      <c r="E105" s="143">
        <v>39.9</v>
      </c>
      <c r="F105" s="143">
        <v>42.4</v>
      </c>
      <c r="G105" s="143">
        <v>10.6</v>
      </c>
      <c r="H105" s="143">
        <v>10.6</v>
      </c>
      <c r="I105" s="143">
        <v>10.6</v>
      </c>
      <c r="J105" s="143">
        <v>10.6</v>
      </c>
    </row>
    <row r="106" spans="2:11" s="3" customFormat="1">
      <c r="B106" s="31">
        <v>8</v>
      </c>
      <c r="C106" s="87" t="s">
        <v>11</v>
      </c>
      <c r="D106" s="137"/>
      <c r="E106" s="141">
        <v>242109.7</v>
      </c>
      <c r="F106" s="148">
        <v>215684.8</v>
      </c>
      <c r="G106" s="148">
        <v>63485.7</v>
      </c>
      <c r="H106" s="148">
        <v>51331.3</v>
      </c>
      <c r="I106" s="148">
        <v>49711.8</v>
      </c>
      <c r="J106" s="148">
        <v>51156</v>
      </c>
      <c r="K106" s="102"/>
    </row>
    <row r="107" spans="2:11" s="3" customFormat="1">
      <c r="B107" s="31">
        <v>9</v>
      </c>
      <c r="C107" s="87" t="s">
        <v>23</v>
      </c>
      <c r="D107" s="137"/>
      <c r="E107" s="141">
        <v>228208.7</v>
      </c>
      <c r="F107" s="148">
        <v>215684.8</v>
      </c>
      <c r="G107" s="148">
        <v>63485.7</v>
      </c>
      <c r="H107" s="148">
        <v>51331.3</v>
      </c>
      <c r="I107" s="148">
        <v>49711.8</v>
      </c>
      <c r="J107" s="148">
        <v>51156</v>
      </c>
      <c r="K107" s="102"/>
    </row>
    <row r="108" spans="2:11" ht="31.2">
      <c r="B108" s="36">
        <v>10</v>
      </c>
      <c r="C108" s="87" t="s">
        <v>91</v>
      </c>
      <c r="D108" s="135"/>
      <c r="E108" s="143" t="s">
        <v>189</v>
      </c>
      <c r="F108" s="143" t="s">
        <v>185</v>
      </c>
      <c r="G108" s="143" t="s">
        <v>186</v>
      </c>
      <c r="H108" s="143" t="s">
        <v>186</v>
      </c>
      <c r="I108" s="143" t="s">
        <v>187</v>
      </c>
      <c r="J108" s="143" t="s">
        <v>188</v>
      </c>
    </row>
    <row r="109" spans="2:11">
      <c r="B109" s="36">
        <v>11</v>
      </c>
      <c r="C109" s="87" t="s">
        <v>92</v>
      </c>
      <c r="D109" s="135"/>
      <c r="E109" s="143">
        <v>13901</v>
      </c>
      <c r="F109" s="143" t="s">
        <v>185</v>
      </c>
      <c r="G109" s="143" t="s">
        <v>186</v>
      </c>
      <c r="H109" s="143" t="s">
        <v>186</v>
      </c>
      <c r="I109" s="143" t="s">
        <v>187</v>
      </c>
      <c r="J109" s="143" t="s">
        <v>188</v>
      </c>
    </row>
    <row r="110" spans="2:11" s="7" customFormat="1">
      <c r="B110" s="21" t="s">
        <v>133</v>
      </c>
      <c r="C110" s="88" t="s">
        <v>45</v>
      </c>
      <c r="D110" s="138"/>
      <c r="E110" s="143">
        <v>13901</v>
      </c>
      <c r="F110" s="143" t="s">
        <v>185</v>
      </c>
      <c r="G110" s="143" t="s">
        <v>186</v>
      </c>
      <c r="H110" s="143" t="s">
        <v>186</v>
      </c>
      <c r="I110" s="143" t="s">
        <v>187</v>
      </c>
      <c r="J110" s="143" t="s">
        <v>188</v>
      </c>
      <c r="K110" s="103"/>
    </row>
    <row r="111" spans="2:11" s="7" customFormat="1">
      <c r="B111" s="21" t="s">
        <v>133</v>
      </c>
      <c r="C111" s="88" t="s">
        <v>15</v>
      </c>
      <c r="D111" s="138"/>
      <c r="E111" s="143" t="s">
        <v>189</v>
      </c>
      <c r="F111" s="143" t="s">
        <v>185</v>
      </c>
      <c r="G111" s="143" t="s">
        <v>186</v>
      </c>
      <c r="H111" s="143" t="s">
        <v>186</v>
      </c>
      <c r="I111" s="143" t="s">
        <v>187</v>
      </c>
      <c r="J111" s="143" t="s">
        <v>188</v>
      </c>
      <c r="K111" s="103"/>
    </row>
    <row r="112" spans="2:11">
      <c r="B112" s="29"/>
      <c r="C112" s="89"/>
      <c r="D112" s="15"/>
      <c r="E112" s="15"/>
      <c r="F112" s="15"/>
      <c r="G112" s="16"/>
      <c r="H112" s="16"/>
      <c r="I112" s="16"/>
      <c r="J112" s="16"/>
    </row>
    <row r="113" spans="2:11" s="30" customFormat="1" ht="20.399999999999999" customHeight="1">
      <c r="B113" s="28"/>
      <c r="C113" s="90" t="s">
        <v>169</v>
      </c>
      <c r="D113" s="15"/>
      <c r="E113" s="62"/>
      <c r="F113" s="15"/>
      <c r="G113" s="17"/>
      <c r="H113" s="158" t="s">
        <v>170</v>
      </c>
      <c r="I113" s="158"/>
      <c r="J113" s="158"/>
      <c r="K113" s="41"/>
    </row>
    <row r="114" spans="2:11" s="45" customFormat="1" ht="18.600000000000001" customHeight="1">
      <c r="B114" s="59"/>
      <c r="C114" s="91" t="s">
        <v>18</v>
      </c>
      <c r="D114" s="159" t="s">
        <v>19</v>
      </c>
      <c r="E114" s="159"/>
      <c r="F114" s="159"/>
      <c r="G114" s="60"/>
      <c r="H114" s="156" t="s">
        <v>21</v>
      </c>
      <c r="I114" s="156"/>
      <c r="J114" s="156"/>
      <c r="K114" s="104"/>
    </row>
    <row r="115" spans="2:11" s="30" customFormat="1">
      <c r="B115" s="28"/>
      <c r="C115" s="92"/>
      <c r="D115" s="40"/>
      <c r="E115" s="40"/>
      <c r="F115" s="40"/>
      <c r="G115" s="29"/>
      <c r="H115" s="29"/>
      <c r="I115" s="29"/>
      <c r="J115" s="29"/>
      <c r="K115" s="41"/>
    </row>
    <row r="116" spans="2:11" s="30" customFormat="1" ht="22.8" customHeight="1">
      <c r="B116" s="28"/>
      <c r="C116" s="90" t="s">
        <v>168</v>
      </c>
      <c r="D116" s="63"/>
      <c r="E116" s="64"/>
      <c r="F116" s="63"/>
      <c r="G116" s="17"/>
      <c r="H116" s="158" t="s">
        <v>143</v>
      </c>
      <c r="I116" s="158"/>
      <c r="J116" s="158"/>
      <c r="K116" s="41"/>
    </row>
    <row r="117" spans="2:11" s="45" customFormat="1" ht="15.6">
      <c r="B117" s="59"/>
      <c r="C117" s="91" t="s">
        <v>18</v>
      </c>
      <c r="D117" s="155" t="s">
        <v>19</v>
      </c>
      <c r="E117" s="155"/>
      <c r="F117" s="155"/>
      <c r="G117" s="60"/>
      <c r="H117" s="156" t="s">
        <v>21</v>
      </c>
      <c r="I117" s="156"/>
      <c r="J117" s="156"/>
      <c r="K117" s="104"/>
    </row>
    <row r="118" spans="2:11" s="30" customFormat="1">
      <c r="B118" s="28"/>
      <c r="C118" s="92"/>
      <c r="D118" s="40"/>
      <c r="E118" s="40"/>
      <c r="F118" s="40"/>
      <c r="G118" s="29"/>
      <c r="H118" s="29"/>
      <c r="I118" s="29"/>
      <c r="J118" s="29"/>
      <c r="K118" s="41"/>
    </row>
    <row r="119" spans="2:11" s="30" customFormat="1">
      <c r="B119" s="28"/>
      <c r="C119" s="93" t="s">
        <v>46</v>
      </c>
      <c r="D119" s="40"/>
      <c r="E119" s="40"/>
      <c r="F119" s="40"/>
      <c r="G119" s="29"/>
      <c r="H119" s="29"/>
      <c r="I119" s="29"/>
      <c r="J119" s="29"/>
      <c r="K119" s="41"/>
    </row>
    <row r="120" spans="2:11" s="30" customFormat="1">
      <c r="B120" s="28"/>
      <c r="C120" s="92" t="s">
        <v>47</v>
      </c>
      <c r="D120" s="40"/>
      <c r="E120" s="40"/>
      <c r="F120" s="40"/>
      <c r="G120" s="29"/>
      <c r="H120" s="29"/>
      <c r="I120" s="29"/>
      <c r="J120" s="29"/>
      <c r="K120" s="41"/>
    </row>
    <row r="121" spans="2:11" s="30" customFormat="1">
      <c r="B121" s="28"/>
      <c r="C121" s="92"/>
      <c r="D121" s="40"/>
      <c r="E121" s="40"/>
      <c r="F121" s="40"/>
      <c r="G121" s="29"/>
      <c r="H121" s="29"/>
      <c r="I121" s="29"/>
      <c r="J121" s="29"/>
      <c r="K121" s="41"/>
    </row>
    <row r="122" spans="2:11" s="30" customFormat="1">
      <c r="B122" s="28"/>
      <c r="C122" s="92"/>
      <c r="D122" s="40"/>
      <c r="E122" s="40"/>
      <c r="F122" s="40"/>
      <c r="G122" s="29"/>
      <c r="H122" s="29"/>
      <c r="I122" s="29"/>
      <c r="J122" s="29"/>
      <c r="K122" s="41"/>
    </row>
    <row r="123" spans="2:11" s="30" customFormat="1">
      <c r="C123" s="94"/>
      <c r="D123" s="41"/>
      <c r="E123" s="41"/>
      <c r="F123" s="41"/>
      <c r="G123" s="1"/>
      <c r="H123" s="1"/>
      <c r="I123" s="1"/>
      <c r="J123" s="1"/>
      <c r="K123" s="41"/>
    </row>
    <row r="124" spans="2:11" s="30" customFormat="1">
      <c r="C124" s="94"/>
      <c r="D124" s="41"/>
      <c r="E124" s="41"/>
      <c r="F124" s="41"/>
      <c r="G124" s="1"/>
      <c r="H124" s="1"/>
      <c r="I124" s="1"/>
      <c r="J124" s="1"/>
      <c r="K124" s="41"/>
    </row>
    <row r="125" spans="2:11" s="30" customFormat="1">
      <c r="C125" s="94"/>
      <c r="D125" s="41"/>
      <c r="E125" s="41"/>
      <c r="F125" s="41"/>
      <c r="G125" s="1"/>
      <c r="H125" s="1"/>
      <c r="I125" s="1"/>
      <c r="J125" s="1"/>
      <c r="K125" s="41"/>
    </row>
    <row r="126" spans="2:11" s="30" customFormat="1">
      <c r="C126" s="94"/>
      <c r="D126" s="41"/>
      <c r="E126" s="41"/>
      <c r="F126" s="41"/>
      <c r="G126" s="1"/>
      <c r="H126" s="1"/>
      <c r="I126" s="1"/>
      <c r="J126" s="1"/>
      <c r="K126" s="41"/>
    </row>
    <row r="127" spans="2:11" s="30" customFormat="1">
      <c r="C127" s="94"/>
      <c r="D127" s="41"/>
      <c r="E127" s="41"/>
      <c r="F127" s="41"/>
      <c r="G127" s="1"/>
      <c r="H127" s="1"/>
      <c r="I127" s="1"/>
      <c r="J127" s="1"/>
      <c r="K127" s="41"/>
    </row>
    <row r="128" spans="2:11" s="30" customFormat="1">
      <c r="C128" s="94"/>
      <c r="D128" s="41"/>
      <c r="E128" s="41"/>
      <c r="F128" s="41"/>
      <c r="G128" s="1"/>
      <c r="H128" s="1"/>
      <c r="I128" s="1"/>
      <c r="J128" s="1"/>
      <c r="K128" s="41"/>
    </row>
    <row r="129" spans="3:11" s="30" customFormat="1">
      <c r="C129" s="94"/>
      <c r="D129" s="41"/>
      <c r="E129" s="41"/>
      <c r="F129" s="41"/>
      <c r="G129" s="1"/>
      <c r="H129" s="1"/>
      <c r="I129" s="1"/>
      <c r="J129" s="1"/>
      <c r="K129" s="41"/>
    </row>
    <row r="130" spans="3:11" s="30" customFormat="1">
      <c r="C130" s="94"/>
      <c r="D130" s="41"/>
      <c r="E130" s="41"/>
      <c r="F130" s="41"/>
      <c r="G130" s="1"/>
      <c r="H130" s="1"/>
      <c r="I130" s="1"/>
      <c r="J130" s="1"/>
      <c r="K130" s="41"/>
    </row>
    <row r="131" spans="3:11" s="30" customFormat="1">
      <c r="C131" s="94"/>
      <c r="D131" s="41"/>
      <c r="E131" s="41"/>
      <c r="F131" s="41"/>
      <c r="G131" s="1"/>
      <c r="H131" s="1"/>
      <c r="I131" s="1"/>
      <c r="J131" s="1"/>
      <c r="K131" s="41"/>
    </row>
    <row r="132" spans="3:11" s="30" customFormat="1">
      <c r="C132" s="94"/>
      <c r="D132" s="41"/>
      <c r="E132" s="41"/>
      <c r="F132" s="41"/>
      <c r="G132" s="1"/>
      <c r="H132" s="1"/>
      <c r="I132" s="1"/>
      <c r="J132" s="1"/>
      <c r="K132" s="41"/>
    </row>
    <row r="133" spans="3:11" s="30" customFormat="1">
      <c r="C133" s="94"/>
      <c r="D133" s="41"/>
      <c r="E133" s="41"/>
      <c r="F133" s="41"/>
      <c r="G133" s="1"/>
      <c r="H133" s="1"/>
      <c r="I133" s="1"/>
      <c r="J133" s="1"/>
      <c r="K133" s="41"/>
    </row>
    <row r="134" spans="3:11" s="30" customFormat="1">
      <c r="C134" s="94"/>
      <c r="D134" s="41"/>
      <c r="E134" s="41"/>
      <c r="F134" s="41"/>
      <c r="G134" s="1"/>
      <c r="H134" s="1"/>
      <c r="I134" s="1"/>
      <c r="J134" s="1"/>
      <c r="K134" s="41"/>
    </row>
    <row r="135" spans="3:11" s="30" customFormat="1">
      <c r="C135" s="94"/>
      <c r="D135" s="41"/>
      <c r="E135" s="41"/>
      <c r="F135" s="41"/>
      <c r="G135" s="1"/>
      <c r="H135" s="1"/>
      <c r="I135" s="1"/>
      <c r="J135" s="1"/>
      <c r="K135" s="41"/>
    </row>
    <row r="136" spans="3:11" s="30" customFormat="1">
      <c r="C136" s="94"/>
      <c r="D136" s="41"/>
      <c r="E136" s="41"/>
      <c r="F136" s="41"/>
      <c r="G136" s="1"/>
      <c r="H136" s="1"/>
      <c r="I136" s="1"/>
      <c r="J136" s="1"/>
      <c r="K136" s="41"/>
    </row>
    <row r="137" spans="3:11" s="30" customFormat="1">
      <c r="C137" s="94"/>
      <c r="D137" s="41"/>
      <c r="E137" s="41"/>
      <c r="F137" s="41"/>
      <c r="G137" s="1"/>
      <c r="H137" s="1"/>
      <c r="I137" s="1"/>
      <c r="J137" s="1"/>
      <c r="K137" s="41"/>
    </row>
    <row r="138" spans="3:11" s="30" customFormat="1">
      <c r="C138" s="94"/>
      <c r="D138" s="41"/>
      <c r="E138" s="41"/>
      <c r="F138" s="41"/>
      <c r="G138" s="1"/>
      <c r="H138" s="1"/>
      <c r="I138" s="1"/>
      <c r="J138" s="1"/>
      <c r="K138" s="41"/>
    </row>
    <row r="139" spans="3:11" s="30" customFormat="1">
      <c r="C139" s="94"/>
      <c r="D139" s="41"/>
      <c r="E139" s="41"/>
      <c r="F139" s="41"/>
      <c r="G139" s="1"/>
      <c r="H139" s="1"/>
      <c r="I139" s="1"/>
      <c r="J139" s="1"/>
      <c r="K139" s="41"/>
    </row>
    <row r="140" spans="3:11" s="30" customFormat="1">
      <c r="C140" s="94"/>
      <c r="D140" s="41"/>
      <c r="E140" s="41"/>
      <c r="F140" s="41"/>
      <c r="G140" s="1"/>
      <c r="H140" s="1"/>
      <c r="I140" s="1"/>
      <c r="J140" s="1"/>
      <c r="K140" s="41"/>
    </row>
    <row r="141" spans="3:11" s="30" customFormat="1">
      <c r="C141" s="94"/>
      <c r="D141" s="41"/>
      <c r="E141" s="41"/>
      <c r="F141" s="41"/>
      <c r="G141" s="1"/>
      <c r="H141" s="1"/>
      <c r="I141" s="1"/>
      <c r="J141" s="1"/>
      <c r="K141" s="41"/>
    </row>
    <row r="142" spans="3:11" s="30" customFormat="1">
      <c r="C142" s="94"/>
      <c r="D142" s="41"/>
      <c r="E142" s="41"/>
      <c r="F142" s="41"/>
      <c r="G142" s="1"/>
      <c r="H142" s="1"/>
      <c r="I142" s="1"/>
      <c r="J142" s="1"/>
      <c r="K142" s="41"/>
    </row>
    <row r="143" spans="3:11" s="30" customFormat="1">
      <c r="C143" s="94"/>
      <c r="D143" s="41"/>
      <c r="E143" s="41"/>
      <c r="F143" s="41"/>
      <c r="G143" s="1"/>
      <c r="H143" s="1"/>
      <c r="I143" s="1"/>
      <c r="J143" s="1"/>
      <c r="K143" s="41"/>
    </row>
    <row r="144" spans="3:11" s="30" customFormat="1">
      <c r="C144" s="94"/>
      <c r="D144" s="41"/>
      <c r="E144" s="41"/>
      <c r="F144" s="41"/>
      <c r="G144" s="1"/>
      <c r="H144" s="1"/>
      <c r="I144" s="1"/>
      <c r="J144" s="1"/>
      <c r="K144" s="41"/>
    </row>
    <row r="145" spans="3:11" s="30" customFormat="1">
      <c r="C145" s="94"/>
      <c r="D145" s="41"/>
      <c r="E145" s="41"/>
      <c r="F145" s="41"/>
      <c r="G145" s="1"/>
      <c r="H145" s="1"/>
      <c r="I145" s="1"/>
      <c r="J145" s="1"/>
      <c r="K145" s="41"/>
    </row>
    <row r="146" spans="3:11" s="30" customFormat="1">
      <c r="C146" s="94"/>
      <c r="D146" s="41"/>
      <c r="E146" s="41"/>
      <c r="F146" s="41"/>
      <c r="G146" s="1"/>
      <c r="H146" s="1"/>
      <c r="I146" s="1"/>
      <c r="J146" s="1"/>
      <c r="K146" s="41"/>
    </row>
    <row r="147" spans="3:11" s="30" customFormat="1">
      <c r="C147" s="94"/>
      <c r="D147" s="41"/>
      <c r="E147" s="41"/>
      <c r="F147" s="41"/>
      <c r="G147" s="1"/>
      <c r="H147" s="1"/>
      <c r="I147" s="1"/>
      <c r="J147" s="1"/>
      <c r="K147" s="41"/>
    </row>
    <row r="148" spans="3:11" s="30" customFormat="1">
      <c r="C148" s="94"/>
      <c r="D148" s="41"/>
      <c r="E148" s="41"/>
      <c r="F148" s="41"/>
      <c r="G148" s="1"/>
      <c r="H148" s="1"/>
      <c r="I148" s="1"/>
      <c r="J148" s="1"/>
      <c r="K148" s="41"/>
    </row>
    <row r="149" spans="3:11" s="30" customFormat="1">
      <c r="C149" s="94"/>
      <c r="D149" s="41"/>
      <c r="E149" s="41"/>
      <c r="F149" s="41"/>
      <c r="G149" s="1"/>
      <c r="H149" s="1"/>
      <c r="I149" s="1"/>
      <c r="J149" s="1"/>
      <c r="K149" s="41"/>
    </row>
    <row r="150" spans="3:11" s="30" customFormat="1">
      <c r="C150" s="94"/>
      <c r="D150" s="41"/>
      <c r="E150" s="41"/>
      <c r="F150" s="41"/>
      <c r="G150" s="1"/>
      <c r="H150" s="1"/>
      <c r="I150" s="1"/>
      <c r="J150" s="1"/>
      <c r="K150" s="41"/>
    </row>
    <row r="151" spans="3:11" s="30" customFormat="1">
      <c r="C151" s="94"/>
      <c r="D151" s="41"/>
      <c r="E151" s="41"/>
      <c r="F151" s="41"/>
      <c r="G151" s="1"/>
      <c r="H151" s="1"/>
      <c r="I151" s="1"/>
      <c r="J151" s="1"/>
      <c r="K151" s="41"/>
    </row>
    <row r="152" spans="3:11" s="30" customFormat="1">
      <c r="C152" s="94"/>
      <c r="D152" s="41"/>
      <c r="E152" s="41"/>
      <c r="F152" s="41"/>
      <c r="G152" s="1"/>
      <c r="H152" s="1"/>
      <c r="I152" s="1"/>
      <c r="J152" s="1"/>
      <c r="K152" s="41"/>
    </row>
    <row r="153" spans="3:11" s="30" customFormat="1">
      <c r="C153" s="94"/>
      <c r="D153" s="41"/>
      <c r="E153" s="41"/>
      <c r="F153" s="41"/>
      <c r="G153" s="1"/>
      <c r="H153" s="1"/>
      <c r="I153" s="1"/>
      <c r="J153" s="1"/>
      <c r="K153" s="41"/>
    </row>
    <row r="154" spans="3:11" s="30" customFormat="1">
      <c r="C154" s="94"/>
      <c r="D154" s="41"/>
      <c r="E154" s="41"/>
      <c r="F154" s="41"/>
      <c r="G154" s="1"/>
      <c r="H154" s="1"/>
      <c r="I154" s="1"/>
      <c r="J154" s="1"/>
      <c r="K154" s="41"/>
    </row>
    <row r="155" spans="3:11" s="30" customFormat="1">
      <c r="C155" s="94"/>
      <c r="D155" s="41"/>
      <c r="E155" s="41"/>
      <c r="F155" s="41"/>
      <c r="G155" s="1"/>
      <c r="H155" s="1"/>
      <c r="I155" s="1"/>
      <c r="J155" s="1"/>
      <c r="K155" s="41"/>
    </row>
    <row r="156" spans="3:11" s="30" customFormat="1">
      <c r="C156" s="94"/>
      <c r="D156" s="41"/>
      <c r="E156" s="41"/>
      <c r="F156" s="41"/>
      <c r="G156" s="1"/>
      <c r="H156" s="1"/>
      <c r="I156" s="1"/>
      <c r="J156" s="1"/>
      <c r="K156" s="41"/>
    </row>
    <row r="157" spans="3:11" s="30" customFormat="1">
      <c r="C157" s="94"/>
      <c r="D157" s="41"/>
      <c r="E157" s="41"/>
      <c r="F157" s="41"/>
      <c r="G157" s="1"/>
      <c r="H157" s="1"/>
      <c r="I157" s="1"/>
      <c r="J157" s="1"/>
      <c r="K157" s="41"/>
    </row>
    <row r="158" spans="3:11" s="30" customFormat="1">
      <c r="C158" s="94"/>
      <c r="D158" s="41"/>
      <c r="E158" s="41"/>
      <c r="F158" s="41"/>
      <c r="G158" s="1"/>
      <c r="H158" s="1"/>
      <c r="I158" s="1"/>
      <c r="J158" s="1"/>
      <c r="K158" s="41"/>
    </row>
    <row r="159" spans="3:11" s="30" customFormat="1">
      <c r="C159" s="94"/>
      <c r="D159" s="41"/>
      <c r="E159" s="41"/>
      <c r="F159" s="41"/>
      <c r="G159" s="1"/>
      <c r="H159" s="1"/>
      <c r="I159" s="1"/>
      <c r="J159" s="1"/>
      <c r="K159" s="41"/>
    </row>
    <row r="160" spans="3:11" s="30" customFormat="1">
      <c r="C160" s="94"/>
      <c r="D160" s="41"/>
      <c r="E160" s="41"/>
      <c r="F160" s="41"/>
      <c r="G160" s="1"/>
      <c r="H160" s="1"/>
      <c r="I160" s="1"/>
      <c r="J160" s="1"/>
      <c r="K160" s="41"/>
    </row>
    <row r="161" spans="3:11" s="30" customFormat="1">
      <c r="C161" s="94"/>
      <c r="D161" s="41"/>
      <c r="E161" s="41"/>
      <c r="F161" s="41"/>
      <c r="G161" s="1"/>
      <c r="H161" s="1"/>
      <c r="I161" s="1"/>
      <c r="J161" s="1"/>
      <c r="K161" s="41"/>
    </row>
    <row r="162" spans="3:11" s="30" customFormat="1">
      <c r="C162" s="94"/>
      <c r="D162" s="41"/>
      <c r="E162" s="41"/>
      <c r="F162" s="41"/>
      <c r="G162" s="1"/>
      <c r="H162" s="1"/>
      <c r="I162" s="1"/>
      <c r="J162" s="1"/>
      <c r="K162" s="41"/>
    </row>
    <row r="163" spans="3:11" s="30" customFormat="1">
      <c r="C163" s="94"/>
      <c r="F163" s="25"/>
      <c r="G163" s="1"/>
      <c r="H163" s="1"/>
      <c r="I163" s="1"/>
      <c r="J163" s="1"/>
      <c r="K163" s="41"/>
    </row>
    <row r="164" spans="3:11" s="30" customFormat="1">
      <c r="C164" s="94"/>
      <c r="F164" s="25"/>
      <c r="G164" s="1"/>
      <c r="H164" s="1"/>
      <c r="I164" s="1"/>
      <c r="J164" s="1"/>
      <c r="K164" s="41"/>
    </row>
    <row r="165" spans="3:11" s="30" customFormat="1">
      <c r="C165" s="94"/>
      <c r="F165" s="25"/>
      <c r="G165" s="1"/>
      <c r="H165" s="1"/>
      <c r="I165" s="1"/>
      <c r="J165" s="1"/>
      <c r="K165" s="41"/>
    </row>
    <row r="166" spans="3:11" s="30" customFormat="1">
      <c r="C166" s="94"/>
      <c r="F166" s="25"/>
      <c r="G166" s="1"/>
      <c r="H166" s="1"/>
      <c r="I166" s="1"/>
      <c r="J166" s="1"/>
      <c r="K166" s="41"/>
    </row>
    <row r="167" spans="3:11" s="30" customFormat="1">
      <c r="C167" s="94"/>
      <c r="F167" s="25"/>
      <c r="G167" s="1"/>
      <c r="H167" s="1"/>
      <c r="I167" s="1"/>
      <c r="J167" s="1"/>
      <c r="K167" s="41"/>
    </row>
    <row r="168" spans="3:11" s="30" customFormat="1">
      <c r="C168" s="94"/>
      <c r="F168" s="25"/>
      <c r="G168" s="1"/>
      <c r="H168" s="1"/>
      <c r="I168" s="1"/>
      <c r="J168" s="1"/>
      <c r="K168" s="41"/>
    </row>
    <row r="169" spans="3:11" s="30" customFormat="1">
      <c r="C169" s="94"/>
      <c r="F169" s="25"/>
      <c r="G169" s="1"/>
      <c r="H169" s="1"/>
      <c r="I169" s="1"/>
      <c r="J169" s="1"/>
      <c r="K169" s="41"/>
    </row>
    <row r="170" spans="3:11" s="30" customFormat="1">
      <c r="C170" s="94"/>
      <c r="F170" s="25"/>
      <c r="G170" s="1"/>
      <c r="H170" s="1"/>
      <c r="I170" s="1"/>
      <c r="J170" s="1"/>
      <c r="K170" s="41"/>
    </row>
    <row r="171" spans="3:11" s="30" customFormat="1">
      <c r="C171" s="94"/>
      <c r="F171" s="25"/>
      <c r="G171" s="1"/>
      <c r="H171" s="1"/>
      <c r="I171" s="1"/>
      <c r="J171" s="1"/>
      <c r="K171" s="41"/>
    </row>
    <row r="172" spans="3:11" s="30" customFormat="1">
      <c r="C172" s="94"/>
      <c r="F172" s="25"/>
      <c r="G172" s="1"/>
      <c r="H172" s="1"/>
      <c r="I172" s="1"/>
      <c r="J172" s="1"/>
      <c r="K172" s="41"/>
    </row>
    <row r="173" spans="3:11" s="30" customFormat="1">
      <c r="C173" s="94"/>
      <c r="F173" s="25"/>
      <c r="G173" s="1"/>
      <c r="H173" s="1"/>
      <c r="I173" s="1"/>
      <c r="J173" s="1"/>
      <c r="K173" s="41"/>
    </row>
    <row r="174" spans="3:11" s="30" customFormat="1">
      <c r="C174" s="94"/>
      <c r="F174" s="25"/>
      <c r="G174" s="1"/>
      <c r="H174" s="1"/>
      <c r="I174" s="1"/>
      <c r="J174" s="1"/>
      <c r="K174" s="41"/>
    </row>
    <row r="175" spans="3:11" s="30" customFormat="1">
      <c r="C175" s="94"/>
      <c r="F175" s="25"/>
      <c r="G175" s="1"/>
      <c r="H175" s="1"/>
      <c r="I175" s="1"/>
      <c r="J175" s="1"/>
      <c r="K175" s="41"/>
    </row>
    <row r="176" spans="3:11" s="30" customFormat="1">
      <c r="C176" s="94"/>
      <c r="F176" s="25"/>
      <c r="G176" s="1"/>
      <c r="H176" s="1"/>
      <c r="I176" s="1"/>
      <c r="J176" s="1"/>
      <c r="K176" s="41"/>
    </row>
    <row r="177" spans="3:11" s="30" customFormat="1">
      <c r="C177" s="94"/>
      <c r="F177" s="25"/>
      <c r="G177" s="1"/>
      <c r="H177" s="1"/>
      <c r="I177" s="1"/>
      <c r="J177" s="1"/>
      <c r="K177" s="41"/>
    </row>
    <row r="178" spans="3:11" s="30" customFormat="1">
      <c r="C178" s="94"/>
      <c r="F178" s="25"/>
      <c r="G178" s="1"/>
      <c r="H178" s="1"/>
      <c r="I178" s="1"/>
      <c r="J178" s="1"/>
      <c r="K178" s="41"/>
    </row>
    <row r="179" spans="3:11" s="30" customFormat="1">
      <c r="C179" s="94"/>
      <c r="F179" s="25"/>
      <c r="G179" s="1"/>
      <c r="H179" s="1"/>
      <c r="I179" s="1"/>
      <c r="J179" s="1"/>
      <c r="K179" s="41"/>
    </row>
    <row r="180" spans="3:11" s="30" customFormat="1">
      <c r="C180" s="94"/>
      <c r="F180" s="25"/>
      <c r="G180" s="1"/>
      <c r="H180" s="1"/>
      <c r="I180" s="1"/>
      <c r="J180" s="1"/>
      <c r="K180" s="41"/>
    </row>
    <row r="181" spans="3:11" s="30" customFormat="1">
      <c r="C181" s="94"/>
      <c r="F181" s="25"/>
      <c r="G181" s="1"/>
      <c r="H181" s="1"/>
      <c r="I181" s="1"/>
      <c r="J181" s="1"/>
      <c r="K181" s="41"/>
    </row>
    <row r="182" spans="3:11" s="30" customFormat="1">
      <c r="C182" s="94"/>
      <c r="F182" s="25"/>
      <c r="G182" s="1"/>
      <c r="H182" s="1"/>
      <c r="I182" s="1"/>
      <c r="J182" s="1"/>
      <c r="K182" s="41"/>
    </row>
    <row r="183" spans="3:11" s="30" customFormat="1">
      <c r="C183" s="94"/>
      <c r="F183" s="25"/>
      <c r="G183" s="1"/>
      <c r="H183" s="1"/>
      <c r="I183" s="1"/>
      <c r="J183" s="1"/>
      <c r="K183" s="41"/>
    </row>
    <row r="184" spans="3:11" s="30" customFormat="1">
      <c r="C184" s="94"/>
      <c r="F184" s="25"/>
      <c r="G184" s="1"/>
      <c r="H184" s="1"/>
      <c r="I184" s="1"/>
      <c r="J184" s="1"/>
      <c r="K184" s="41"/>
    </row>
    <row r="185" spans="3:11" s="30" customFormat="1">
      <c r="C185" s="94"/>
      <c r="F185" s="25"/>
      <c r="G185" s="1"/>
      <c r="H185" s="1"/>
      <c r="I185" s="1"/>
      <c r="J185" s="1"/>
      <c r="K185" s="41"/>
    </row>
    <row r="186" spans="3:11" s="30" customFormat="1">
      <c r="C186" s="94"/>
      <c r="F186" s="25"/>
      <c r="G186" s="1"/>
      <c r="H186" s="1"/>
      <c r="I186" s="1"/>
      <c r="J186" s="1"/>
      <c r="K186" s="41"/>
    </row>
    <row r="187" spans="3:11" s="30" customFormat="1">
      <c r="C187" s="94"/>
      <c r="F187" s="25"/>
      <c r="G187" s="1"/>
      <c r="H187" s="1"/>
      <c r="I187" s="1"/>
      <c r="J187" s="1"/>
      <c r="K187" s="41"/>
    </row>
    <row r="188" spans="3:11" s="30" customFormat="1">
      <c r="C188" s="94"/>
      <c r="F188" s="25"/>
      <c r="G188" s="1"/>
      <c r="H188" s="1"/>
      <c r="I188" s="1"/>
      <c r="J188" s="1"/>
      <c r="K188" s="41"/>
    </row>
    <row r="189" spans="3:11" s="30" customFormat="1">
      <c r="C189" s="94"/>
      <c r="F189" s="25"/>
      <c r="G189" s="1"/>
      <c r="H189" s="1"/>
      <c r="I189" s="1"/>
      <c r="J189" s="1"/>
      <c r="K189" s="41"/>
    </row>
    <row r="190" spans="3:11" s="30" customFormat="1">
      <c r="C190" s="94"/>
      <c r="F190" s="25"/>
      <c r="G190" s="1"/>
      <c r="H190" s="1"/>
      <c r="I190" s="1"/>
      <c r="J190" s="1"/>
      <c r="K190" s="41"/>
    </row>
    <row r="191" spans="3:11" s="30" customFormat="1">
      <c r="C191" s="94"/>
      <c r="F191" s="25"/>
      <c r="G191" s="1"/>
      <c r="H191" s="1"/>
      <c r="I191" s="1"/>
      <c r="J191" s="1"/>
      <c r="K191" s="41"/>
    </row>
    <row r="192" spans="3:11" s="30" customFormat="1">
      <c r="C192" s="94"/>
      <c r="F192" s="25"/>
      <c r="G192" s="1"/>
      <c r="H192" s="1"/>
      <c r="I192" s="1"/>
      <c r="J192" s="1"/>
      <c r="K192" s="41"/>
    </row>
    <row r="193" spans="3:11" s="30" customFormat="1">
      <c r="C193" s="94"/>
      <c r="F193" s="25"/>
      <c r="G193" s="1"/>
      <c r="H193" s="1"/>
      <c r="I193" s="1"/>
      <c r="J193" s="1"/>
      <c r="K193" s="41"/>
    </row>
    <row r="194" spans="3:11" s="30" customFormat="1">
      <c r="C194" s="94"/>
      <c r="F194" s="25"/>
      <c r="G194" s="1"/>
      <c r="H194" s="1"/>
      <c r="I194" s="1"/>
      <c r="J194" s="1"/>
      <c r="K194" s="41"/>
    </row>
    <row r="195" spans="3:11" s="30" customFormat="1">
      <c r="C195" s="94"/>
      <c r="F195" s="25"/>
      <c r="G195" s="1"/>
      <c r="H195" s="1"/>
      <c r="I195" s="1"/>
      <c r="J195" s="1"/>
      <c r="K195" s="41"/>
    </row>
    <row r="196" spans="3:11" s="30" customFormat="1">
      <c r="C196" s="94"/>
      <c r="F196" s="25"/>
      <c r="G196" s="1"/>
      <c r="H196" s="1"/>
      <c r="I196" s="1"/>
      <c r="J196" s="1"/>
      <c r="K196" s="41"/>
    </row>
    <row r="197" spans="3:11" s="30" customFormat="1">
      <c r="C197" s="94"/>
      <c r="F197" s="25"/>
      <c r="G197" s="1"/>
      <c r="H197" s="1"/>
      <c r="I197" s="1"/>
      <c r="J197" s="1"/>
      <c r="K197" s="41"/>
    </row>
    <row r="198" spans="3:11" s="30" customFormat="1">
      <c r="C198" s="94"/>
      <c r="F198" s="25"/>
      <c r="G198" s="1"/>
      <c r="H198" s="1"/>
      <c r="I198" s="1"/>
      <c r="J198" s="1"/>
      <c r="K198" s="41"/>
    </row>
    <row r="199" spans="3:11" s="30" customFormat="1">
      <c r="C199" s="94"/>
      <c r="F199" s="25"/>
      <c r="G199" s="1"/>
      <c r="H199" s="1"/>
      <c r="I199" s="1"/>
      <c r="J199" s="1"/>
      <c r="K199" s="41"/>
    </row>
    <row r="200" spans="3:11" s="30" customFormat="1">
      <c r="C200" s="94"/>
      <c r="F200" s="25"/>
      <c r="G200" s="1"/>
      <c r="H200" s="1"/>
      <c r="I200" s="1"/>
      <c r="J200" s="1"/>
      <c r="K200" s="41"/>
    </row>
    <row r="201" spans="3:11" s="30" customFormat="1">
      <c r="C201" s="94"/>
      <c r="F201" s="25"/>
      <c r="G201" s="1"/>
      <c r="H201" s="1"/>
      <c r="I201" s="1"/>
      <c r="J201" s="1"/>
      <c r="K201" s="41"/>
    </row>
    <row r="202" spans="3:11" s="30" customFormat="1">
      <c r="C202" s="94"/>
      <c r="F202" s="25"/>
      <c r="G202" s="1"/>
      <c r="H202" s="1"/>
      <c r="I202" s="1"/>
      <c r="J202" s="1"/>
      <c r="K202" s="41"/>
    </row>
    <row r="203" spans="3:11" s="30" customFormat="1">
      <c r="C203" s="94"/>
      <c r="F203" s="25"/>
      <c r="G203" s="1"/>
      <c r="H203" s="1"/>
      <c r="I203" s="1"/>
      <c r="J203" s="1"/>
      <c r="K203" s="41"/>
    </row>
    <row r="204" spans="3:11" s="30" customFormat="1">
      <c r="C204" s="94"/>
      <c r="F204" s="25"/>
      <c r="G204" s="1"/>
      <c r="H204" s="1"/>
      <c r="I204" s="1"/>
      <c r="J204" s="1"/>
      <c r="K204" s="41"/>
    </row>
    <row r="205" spans="3:11" s="30" customFormat="1">
      <c r="C205" s="94"/>
      <c r="F205" s="25"/>
      <c r="G205" s="1"/>
      <c r="H205" s="1"/>
      <c r="I205" s="1"/>
      <c r="J205" s="1"/>
      <c r="K205" s="41"/>
    </row>
    <row r="206" spans="3:11" s="30" customFormat="1">
      <c r="C206" s="94"/>
      <c r="F206" s="25"/>
      <c r="G206" s="1"/>
      <c r="H206" s="1"/>
      <c r="I206" s="1"/>
      <c r="J206" s="1"/>
      <c r="K206" s="41"/>
    </row>
    <row r="207" spans="3:11" s="30" customFormat="1">
      <c r="C207" s="94"/>
      <c r="F207" s="25"/>
      <c r="G207" s="1"/>
      <c r="H207" s="1"/>
      <c r="I207" s="1"/>
      <c r="J207" s="1"/>
      <c r="K207" s="41"/>
    </row>
    <row r="208" spans="3:11" s="30" customFormat="1">
      <c r="C208" s="94"/>
      <c r="F208" s="25"/>
      <c r="G208" s="1"/>
      <c r="H208" s="1"/>
      <c r="I208" s="1"/>
      <c r="J208" s="1"/>
      <c r="K208" s="41"/>
    </row>
    <row r="209" spans="3:11" s="30" customFormat="1">
      <c r="C209" s="94"/>
      <c r="F209" s="25"/>
      <c r="G209" s="1"/>
      <c r="H209" s="1"/>
      <c r="I209" s="1"/>
      <c r="J209" s="1"/>
      <c r="K209" s="41"/>
    </row>
    <row r="210" spans="3:11" s="30" customFormat="1">
      <c r="C210" s="94"/>
      <c r="F210" s="25"/>
      <c r="G210" s="1"/>
      <c r="H210" s="1"/>
      <c r="I210" s="1"/>
      <c r="J210" s="1"/>
      <c r="K210" s="41"/>
    </row>
    <row r="211" spans="3:11" s="30" customFormat="1">
      <c r="C211" s="94"/>
      <c r="F211" s="25"/>
      <c r="G211" s="1"/>
      <c r="H211" s="1"/>
      <c r="I211" s="1"/>
      <c r="J211" s="1"/>
      <c r="K211" s="41"/>
    </row>
    <row r="212" spans="3:11" s="30" customFormat="1">
      <c r="C212" s="94"/>
      <c r="F212" s="25"/>
      <c r="G212" s="1"/>
      <c r="H212" s="1"/>
      <c r="I212" s="1"/>
      <c r="J212" s="1"/>
      <c r="K212" s="41"/>
    </row>
    <row r="213" spans="3:11" s="30" customFormat="1">
      <c r="C213" s="94"/>
      <c r="F213" s="25"/>
      <c r="G213" s="1"/>
      <c r="H213" s="1"/>
      <c r="I213" s="1"/>
      <c r="J213" s="1"/>
      <c r="K213" s="41"/>
    </row>
    <row r="214" spans="3:11" s="30" customFormat="1">
      <c r="C214" s="94"/>
      <c r="F214" s="25"/>
      <c r="G214" s="1"/>
      <c r="H214" s="1"/>
      <c r="I214" s="1"/>
      <c r="J214" s="1"/>
      <c r="K214" s="41"/>
    </row>
    <row r="215" spans="3:11" s="30" customFormat="1">
      <c r="C215" s="5"/>
      <c r="F215" s="25"/>
      <c r="G215" s="1"/>
      <c r="H215" s="1"/>
      <c r="I215" s="1"/>
      <c r="J215" s="1"/>
      <c r="K215" s="41"/>
    </row>
    <row r="216" spans="3:11" s="30" customFormat="1">
      <c r="C216" s="5"/>
      <c r="F216" s="25"/>
      <c r="G216" s="1"/>
      <c r="H216" s="1"/>
      <c r="I216" s="1"/>
      <c r="J216" s="1"/>
      <c r="K216" s="41"/>
    </row>
    <row r="217" spans="3:11" s="30" customFormat="1">
      <c r="C217" s="5"/>
      <c r="F217" s="25"/>
      <c r="G217" s="1"/>
      <c r="H217" s="1"/>
      <c r="I217" s="1"/>
      <c r="J217" s="1"/>
      <c r="K217" s="41"/>
    </row>
    <row r="218" spans="3:11" s="30" customFormat="1">
      <c r="C218" s="5"/>
      <c r="F218" s="25"/>
      <c r="G218" s="1"/>
      <c r="H218" s="1"/>
      <c r="I218" s="1"/>
      <c r="J218" s="1"/>
      <c r="K218" s="41"/>
    </row>
    <row r="219" spans="3:11" s="30" customFormat="1">
      <c r="C219" s="5"/>
      <c r="F219" s="25"/>
      <c r="G219" s="1"/>
      <c r="H219" s="1"/>
      <c r="I219" s="1"/>
      <c r="J219" s="1"/>
      <c r="K219" s="41"/>
    </row>
    <row r="220" spans="3:11" s="30" customFormat="1">
      <c r="C220" s="5"/>
      <c r="F220" s="25"/>
      <c r="G220" s="1"/>
      <c r="H220" s="1"/>
      <c r="I220" s="1"/>
      <c r="J220" s="1"/>
      <c r="K220" s="41"/>
    </row>
    <row r="221" spans="3:11" s="30" customFormat="1">
      <c r="C221" s="5"/>
      <c r="F221" s="25"/>
      <c r="G221" s="1"/>
      <c r="H221" s="1"/>
      <c r="I221" s="1"/>
      <c r="J221" s="1"/>
      <c r="K221" s="41"/>
    </row>
    <row r="222" spans="3:11" s="30" customFormat="1">
      <c r="C222" s="5"/>
      <c r="F222" s="25"/>
      <c r="G222" s="1"/>
      <c r="H222" s="1"/>
      <c r="I222" s="1"/>
      <c r="J222" s="1"/>
      <c r="K222" s="41"/>
    </row>
    <row r="223" spans="3:11" s="30" customFormat="1">
      <c r="C223" s="5"/>
      <c r="F223" s="25"/>
      <c r="G223" s="1"/>
      <c r="H223" s="1"/>
      <c r="I223" s="1"/>
      <c r="J223" s="1"/>
      <c r="K223" s="41"/>
    </row>
    <row r="224" spans="3:11" s="30" customFormat="1">
      <c r="C224" s="5"/>
      <c r="F224" s="25"/>
      <c r="G224" s="1"/>
      <c r="H224" s="1"/>
      <c r="I224" s="1"/>
      <c r="J224" s="1"/>
      <c r="K224" s="41"/>
    </row>
    <row r="225" spans="3:11" s="30" customFormat="1">
      <c r="C225" s="5"/>
      <c r="F225" s="25"/>
      <c r="G225" s="1"/>
      <c r="H225" s="1"/>
      <c r="I225" s="1"/>
      <c r="J225" s="1"/>
      <c r="K225" s="41"/>
    </row>
    <row r="226" spans="3:11" s="30" customFormat="1">
      <c r="C226" s="5"/>
      <c r="F226" s="25"/>
      <c r="G226" s="1"/>
      <c r="H226" s="1"/>
      <c r="I226" s="1"/>
      <c r="J226" s="1"/>
      <c r="K226" s="41"/>
    </row>
    <row r="227" spans="3:11" s="30" customFormat="1">
      <c r="C227" s="5"/>
      <c r="F227" s="25"/>
      <c r="G227" s="1"/>
      <c r="H227" s="1"/>
      <c r="I227" s="1"/>
      <c r="J227" s="1"/>
      <c r="K227" s="41"/>
    </row>
    <row r="228" spans="3:11" s="30" customFormat="1">
      <c r="C228" s="5"/>
      <c r="F228" s="25"/>
      <c r="G228" s="1"/>
      <c r="H228" s="1"/>
      <c r="I228" s="1"/>
      <c r="J228" s="1"/>
      <c r="K228" s="41"/>
    </row>
    <row r="229" spans="3:11" s="30" customFormat="1">
      <c r="C229" s="5"/>
      <c r="F229" s="25"/>
      <c r="G229" s="1"/>
      <c r="H229" s="1"/>
      <c r="I229" s="1"/>
      <c r="J229" s="1"/>
      <c r="K229" s="41"/>
    </row>
    <row r="230" spans="3:11" s="30" customFormat="1">
      <c r="C230" s="5"/>
      <c r="F230" s="25"/>
      <c r="G230" s="1"/>
      <c r="H230" s="1"/>
      <c r="I230" s="1"/>
      <c r="J230" s="1"/>
      <c r="K230" s="41"/>
    </row>
    <row r="231" spans="3:11" s="30" customFormat="1">
      <c r="C231" s="5"/>
      <c r="F231" s="25"/>
      <c r="G231" s="1"/>
      <c r="H231" s="1"/>
      <c r="I231" s="1"/>
      <c r="J231" s="1"/>
      <c r="K231" s="41"/>
    </row>
    <row r="232" spans="3:11" s="30" customFormat="1">
      <c r="C232" s="5"/>
      <c r="F232" s="25"/>
      <c r="G232" s="1"/>
      <c r="H232" s="1"/>
      <c r="I232" s="1"/>
      <c r="J232" s="1"/>
      <c r="K232" s="41"/>
    </row>
    <row r="233" spans="3:11" s="30" customFormat="1">
      <c r="C233" s="5"/>
      <c r="F233" s="25"/>
      <c r="G233" s="1"/>
      <c r="H233" s="1"/>
      <c r="I233" s="1"/>
      <c r="J233" s="1"/>
      <c r="K233" s="41"/>
    </row>
    <row r="234" spans="3:11" s="30" customFormat="1">
      <c r="C234" s="5"/>
      <c r="F234" s="25"/>
      <c r="G234" s="1"/>
      <c r="H234" s="1"/>
      <c r="I234" s="1"/>
      <c r="J234" s="1"/>
      <c r="K234" s="41"/>
    </row>
    <row r="235" spans="3:11" s="30" customFormat="1">
      <c r="C235" s="5"/>
      <c r="F235" s="25"/>
      <c r="G235" s="1"/>
      <c r="H235" s="1"/>
      <c r="I235" s="1"/>
      <c r="J235" s="1"/>
      <c r="K235" s="41"/>
    </row>
    <row r="236" spans="3:11" s="30" customFormat="1">
      <c r="C236" s="5"/>
      <c r="F236" s="25"/>
      <c r="G236" s="1"/>
      <c r="H236" s="1"/>
      <c r="I236" s="1"/>
      <c r="J236" s="1"/>
      <c r="K236" s="41"/>
    </row>
    <row r="237" spans="3:11" s="30" customFormat="1">
      <c r="C237" s="5"/>
      <c r="F237" s="25"/>
      <c r="G237" s="1"/>
      <c r="H237" s="1"/>
      <c r="I237" s="1"/>
      <c r="J237" s="1"/>
      <c r="K237" s="41"/>
    </row>
    <row r="238" spans="3:11" s="30" customFormat="1">
      <c r="C238" s="5"/>
      <c r="F238" s="25"/>
      <c r="G238" s="1"/>
      <c r="H238" s="1"/>
      <c r="I238" s="1"/>
      <c r="J238" s="1"/>
      <c r="K238" s="41"/>
    </row>
    <row r="239" spans="3:11" s="30" customFormat="1">
      <c r="C239" s="5"/>
      <c r="F239" s="25"/>
      <c r="G239" s="1"/>
      <c r="H239" s="1"/>
      <c r="I239" s="1"/>
      <c r="J239" s="1"/>
      <c r="K239" s="41"/>
    </row>
    <row r="240" spans="3:11" s="30" customFormat="1">
      <c r="C240" s="5"/>
      <c r="F240" s="25"/>
      <c r="G240" s="1"/>
      <c r="H240" s="1"/>
      <c r="I240" s="1"/>
      <c r="J240" s="1"/>
      <c r="K240" s="41"/>
    </row>
    <row r="241" spans="3:11" s="30" customFormat="1">
      <c r="C241" s="5"/>
      <c r="F241" s="25"/>
      <c r="G241" s="1"/>
      <c r="H241" s="1"/>
      <c r="I241" s="1"/>
      <c r="J241" s="1"/>
      <c r="K241" s="41"/>
    </row>
    <row r="242" spans="3:11" s="30" customFormat="1">
      <c r="C242" s="5"/>
      <c r="F242" s="25"/>
      <c r="G242" s="1"/>
      <c r="H242" s="1"/>
      <c r="I242" s="1"/>
      <c r="J242" s="1"/>
      <c r="K242" s="41"/>
    </row>
    <row r="243" spans="3:11" s="30" customFormat="1">
      <c r="C243" s="5"/>
      <c r="F243" s="25"/>
      <c r="G243" s="1"/>
      <c r="H243" s="1"/>
      <c r="I243" s="1"/>
      <c r="J243" s="1"/>
      <c r="K243" s="41"/>
    </row>
    <row r="244" spans="3:11" s="30" customFormat="1">
      <c r="C244" s="5"/>
      <c r="F244" s="25"/>
      <c r="G244" s="1"/>
      <c r="H244" s="1"/>
      <c r="I244" s="1"/>
      <c r="J244" s="1"/>
      <c r="K244" s="41"/>
    </row>
    <row r="245" spans="3:11" s="30" customFormat="1">
      <c r="C245" s="5"/>
      <c r="F245" s="25"/>
      <c r="G245" s="1"/>
      <c r="H245" s="1"/>
      <c r="I245" s="1"/>
      <c r="J245" s="1"/>
      <c r="K245" s="41"/>
    </row>
    <row r="246" spans="3:11" s="30" customFormat="1">
      <c r="C246" s="5"/>
      <c r="F246" s="25"/>
      <c r="G246" s="1"/>
      <c r="H246" s="1"/>
      <c r="I246" s="1"/>
      <c r="J246" s="1"/>
      <c r="K246" s="41"/>
    </row>
    <row r="247" spans="3:11" s="30" customFormat="1">
      <c r="C247" s="5"/>
      <c r="F247" s="25"/>
      <c r="G247" s="1"/>
      <c r="H247" s="1"/>
      <c r="I247" s="1"/>
      <c r="J247" s="1"/>
      <c r="K247" s="41"/>
    </row>
    <row r="248" spans="3:11" s="30" customFormat="1">
      <c r="C248" s="5"/>
      <c r="F248" s="25"/>
      <c r="G248" s="1"/>
      <c r="H248" s="1"/>
      <c r="I248" s="1"/>
      <c r="J248" s="1"/>
      <c r="K248" s="41"/>
    </row>
    <row r="249" spans="3:11" s="30" customFormat="1">
      <c r="C249" s="5"/>
      <c r="F249" s="25"/>
      <c r="G249" s="1"/>
      <c r="H249" s="1"/>
      <c r="I249" s="1"/>
      <c r="J249" s="1"/>
      <c r="K249" s="41"/>
    </row>
    <row r="250" spans="3:11" s="30" customFormat="1">
      <c r="C250" s="5"/>
      <c r="F250" s="25"/>
      <c r="G250" s="1"/>
      <c r="H250" s="1"/>
      <c r="I250" s="1"/>
      <c r="J250" s="1"/>
      <c r="K250" s="41"/>
    </row>
    <row r="251" spans="3:11" s="30" customFormat="1">
      <c r="C251" s="5"/>
      <c r="F251" s="25"/>
      <c r="G251" s="1"/>
      <c r="H251" s="1"/>
      <c r="I251" s="1"/>
      <c r="J251" s="1"/>
      <c r="K251" s="41"/>
    </row>
    <row r="252" spans="3:11" s="30" customFormat="1">
      <c r="C252" s="5"/>
      <c r="F252" s="25"/>
      <c r="G252" s="1"/>
      <c r="H252" s="1"/>
      <c r="I252" s="1"/>
      <c r="J252" s="1"/>
      <c r="K252" s="41"/>
    </row>
    <row r="253" spans="3:11" s="30" customFormat="1">
      <c r="C253" s="5"/>
      <c r="F253" s="25"/>
      <c r="G253" s="1"/>
      <c r="H253" s="1"/>
      <c r="I253" s="1"/>
      <c r="J253" s="1"/>
      <c r="K253" s="41"/>
    </row>
  </sheetData>
  <mergeCells count="54">
    <mergeCell ref="D12:F12"/>
    <mergeCell ref="B14:C14"/>
    <mergeCell ref="H1:J1"/>
    <mergeCell ref="B2:C2"/>
    <mergeCell ref="B4:C4"/>
    <mergeCell ref="D11:H11"/>
    <mergeCell ref="F3:I3"/>
    <mergeCell ref="F7:J7"/>
    <mergeCell ref="B11:C11"/>
    <mergeCell ref="B15:C15"/>
    <mergeCell ref="D14:H14"/>
    <mergeCell ref="B10:C10"/>
    <mergeCell ref="G8:J8"/>
    <mergeCell ref="B3:C3"/>
    <mergeCell ref="F6:I6"/>
    <mergeCell ref="F4:I4"/>
    <mergeCell ref="B9:C9"/>
    <mergeCell ref="D10:F10"/>
    <mergeCell ref="B12:C12"/>
    <mergeCell ref="D22:F22"/>
    <mergeCell ref="G19:I19"/>
    <mergeCell ref="B13:C13"/>
    <mergeCell ref="D13:F13"/>
    <mergeCell ref="G18:I18"/>
    <mergeCell ref="B16:C16"/>
    <mergeCell ref="B17:C17"/>
    <mergeCell ref="D17:F17"/>
    <mergeCell ref="D16:H16"/>
    <mergeCell ref="D15:F15"/>
    <mergeCell ref="C23:J23"/>
    <mergeCell ref="B22:C22"/>
    <mergeCell ref="B21:C21"/>
    <mergeCell ref="D21:F21"/>
    <mergeCell ref="B18:C18"/>
    <mergeCell ref="D18:F18"/>
    <mergeCell ref="B19:C19"/>
    <mergeCell ref="D19:F19"/>
    <mergeCell ref="B20:C20"/>
    <mergeCell ref="D20:F20"/>
    <mergeCell ref="G26:J26"/>
    <mergeCell ref="C25:H25"/>
    <mergeCell ref="B24:J24"/>
    <mergeCell ref="B26:B27"/>
    <mergeCell ref="C26:C27"/>
    <mergeCell ref="D26:D27"/>
    <mergeCell ref="E26:E27"/>
    <mergeCell ref="F26:F27"/>
    <mergeCell ref="D117:F117"/>
    <mergeCell ref="H117:J117"/>
    <mergeCell ref="B88:B89"/>
    <mergeCell ref="H113:J113"/>
    <mergeCell ref="D114:F114"/>
    <mergeCell ref="H114:J114"/>
    <mergeCell ref="H116:J116"/>
  </mergeCells>
  <phoneticPr fontId="0" type="noConversion"/>
  <pageMargins left="1.1811023622047245" right="0.51181102362204722" top="0.35433070866141736" bottom="0.55118110236220474" header="0.31496062992125984" footer="0.31496062992125984"/>
  <pageSetup paperSize="9" scale="65" fitToHeight="4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253"/>
  <sheetViews>
    <sheetView topLeftCell="A44" workbookViewId="0">
      <selection activeCell="E96" sqref="E96:E97"/>
    </sheetView>
  </sheetViews>
  <sheetFormatPr defaultColWidth="9.109375" defaultRowHeight="18"/>
  <cols>
    <col min="1" max="1" width="3.77734375" style="1" customWidth="1"/>
    <col min="2" max="2" width="11.109375" style="1" customWidth="1"/>
    <col min="3" max="3" width="54.5546875" style="1" customWidth="1"/>
    <col min="4" max="4" width="16.44140625" style="30" customWidth="1"/>
    <col min="5" max="5" width="18" style="30" customWidth="1"/>
    <col min="6" max="6" width="18" style="25" customWidth="1"/>
    <col min="7" max="8" width="16.6640625" style="1" customWidth="1"/>
    <col min="9" max="9" width="21.21875" style="1" customWidth="1"/>
    <col min="10" max="10" width="19.109375" style="1" customWidth="1"/>
    <col min="11" max="11" width="9.109375" style="32"/>
    <col min="12" max="16384" width="9.109375" style="1"/>
  </cols>
  <sheetData>
    <row r="1" spans="2:11" s="65" customFormat="1" ht="13.2" customHeight="1">
      <c r="D1" s="61"/>
      <c r="E1" s="61"/>
      <c r="F1" s="69"/>
      <c r="H1" s="191" t="s">
        <v>190</v>
      </c>
      <c r="I1" s="191"/>
      <c r="J1" s="191"/>
      <c r="K1" s="99"/>
    </row>
    <row r="2" spans="2:11">
      <c r="B2" s="164" t="s">
        <v>24</v>
      </c>
      <c r="C2" s="164"/>
      <c r="D2" s="1"/>
      <c r="E2" s="32"/>
      <c r="F2" s="6" t="s">
        <v>25</v>
      </c>
    </row>
    <row r="3" spans="2:11" ht="41.4" customHeight="1">
      <c r="B3" s="187" t="s">
        <v>192</v>
      </c>
      <c r="C3" s="187"/>
      <c r="D3" s="26"/>
      <c r="E3" s="38"/>
      <c r="F3" s="195" t="s">
        <v>191</v>
      </c>
      <c r="G3" s="195"/>
      <c r="H3" s="195"/>
      <c r="I3" s="195"/>
    </row>
    <row r="4" spans="2:11" s="44" customFormat="1" ht="12.6" customHeight="1">
      <c r="B4" s="189" t="s">
        <v>12</v>
      </c>
      <c r="C4" s="189"/>
      <c r="D4" s="44" t="s">
        <v>153</v>
      </c>
      <c r="F4" s="189"/>
      <c r="G4" s="189"/>
      <c r="H4" s="189"/>
      <c r="I4" s="189"/>
      <c r="K4" s="100"/>
    </row>
    <row r="5" spans="2:11">
      <c r="B5" s="42" t="s">
        <v>151</v>
      </c>
      <c r="C5" s="30"/>
      <c r="D5" s="26"/>
      <c r="E5" s="38"/>
      <c r="F5" s="43"/>
      <c r="G5" s="132"/>
      <c r="H5" s="132"/>
      <c r="I5" s="132"/>
    </row>
    <row r="6" spans="2:11">
      <c r="B6" s="43" t="s">
        <v>193</v>
      </c>
      <c r="C6" s="30"/>
      <c r="D6" s="26"/>
      <c r="E6" s="38"/>
      <c r="F6" s="188"/>
      <c r="G6" s="188"/>
      <c r="H6" s="188"/>
      <c r="I6" s="188"/>
    </row>
    <row r="7" spans="2:11" s="44" customFormat="1" ht="12.6" customHeight="1">
      <c r="C7" s="45" t="s">
        <v>35</v>
      </c>
      <c r="D7" s="45"/>
      <c r="E7" s="46"/>
      <c r="F7" s="189"/>
      <c r="G7" s="189"/>
      <c r="H7" s="189"/>
      <c r="I7" s="189"/>
      <c r="J7" s="189"/>
      <c r="K7" s="100"/>
    </row>
    <row r="8" spans="2:11" ht="1.8" hidden="1" customHeight="1">
      <c r="C8" s="30"/>
      <c r="E8" s="26"/>
      <c r="F8" s="38"/>
      <c r="G8" s="186"/>
      <c r="H8" s="186"/>
      <c r="I8" s="186"/>
      <c r="J8" s="186"/>
    </row>
    <row r="9" spans="2:11" hidden="1">
      <c r="B9" s="163"/>
      <c r="C9" s="163"/>
      <c r="D9" s="2"/>
      <c r="E9" s="2"/>
      <c r="F9" s="39"/>
      <c r="G9" s="27"/>
      <c r="H9" s="27"/>
      <c r="I9" s="27"/>
      <c r="J9" s="27"/>
    </row>
    <row r="10" spans="2:11" hidden="1">
      <c r="B10" s="184"/>
      <c r="C10" s="185"/>
      <c r="D10" s="190"/>
      <c r="E10" s="190"/>
      <c r="F10" s="190"/>
      <c r="G10" s="30"/>
      <c r="H10" s="30"/>
      <c r="I10" s="30"/>
      <c r="J10" s="30"/>
    </row>
    <row r="11" spans="2:11" s="44" customFormat="1" ht="25.2" customHeight="1">
      <c r="B11" s="172" t="s">
        <v>6</v>
      </c>
      <c r="C11" s="172"/>
      <c r="D11" s="192" t="s">
        <v>194</v>
      </c>
      <c r="E11" s="193"/>
      <c r="F11" s="193"/>
      <c r="G11" s="193"/>
      <c r="H11" s="194"/>
      <c r="I11" s="50" t="s">
        <v>30</v>
      </c>
      <c r="J11" s="51" t="s">
        <v>33</v>
      </c>
      <c r="K11" s="100"/>
    </row>
    <row r="12" spans="2:11" s="44" customFormat="1" ht="12">
      <c r="B12" s="172" t="s">
        <v>7</v>
      </c>
      <c r="C12" s="172"/>
      <c r="D12" s="174" t="s">
        <v>177</v>
      </c>
      <c r="E12" s="174"/>
      <c r="F12" s="174"/>
      <c r="G12" s="52"/>
      <c r="H12" s="53"/>
      <c r="I12" s="54" t="s">
        <v>28</v>
      </c>
      <c r="J12" s="51">
        <v>1982212</v>
      </c>
      <c r="K12" s="100"/>
    </row>
    <row r="13" spans="2:11" s="44" customFormat="1" ht="12">
      <c r="B13" s="172" t="s">
        <v>13</v>
      </c>
      <c r="C13" s="172"/>
      <c r="D13" s="174" t="s">
        <v>144</v>
      </c>
      <c r="E13" s="174"/>
      <c r="F13" s="174"/>
      <c r="G13" s="48"/>
      <c r="H13" s="49"/>
      <c r="I13" s="54" t="s">
        <v>27</v>
      </c>
      <c r="J13" s="51">
        <v>150</v>
      </c>
      <c r="K13" s="100"/>
    </row>
    <row r="14" spans="2:11" s="44" customFormat="1" ht="12" customHeight="1">
      <c r="B14" s="172" t="s">
        <v>154</v>
      </c>
      <c r="C14" s="172"/>
      <c r="D14" s="196" t="s">
        <v>197</v>
      </c>
      <c r="E14" s="197"/>
      <c r="F14" s="197"/>
      <c r="G14" s="197"/>
      <c r="H14" s="198"/>
      <c r="I14" s="54" t="s">
        <v>26</v>
      </c>
      <c r="J14" s="51">
        <v>5110800000</v>
      </c>
      <c r="K14" s="100"/>
    </row>
    <row r="15" spans="2:11" s="44" customFormat="1" ht="12">
      <c r="B15" s="172" t="s">
        <v>9</v>
      </c>
      <c r="C15" s="172"/>
      <c r="D15" s="174" t="s">
        <v>196</v>
      </c>
      <c r="E15" s="174"/>
      <c r="F15" s="174"/>
      <c r="G15" s="52"/>
      <c r="H15" s="53"/>
      <c r="I15" s="54" t="s">
        <v>1</v>
      </c>
      <c r="J15" s="51"/>
      <c r="K15" s="100"/>
    </row>
    <row r="16" spans="2:11" s="44" customFormat="1" ht="12" customHeight="1">
      <c r="B16" s="172" t="s">
        <v>8</v>
      </c>
      <c r="C16" s="172"/>
      <c r="D16" s="192" t="s">
        <v>198</v>
      </c>
      <c r="E16" s="193"/>
      <c r="F16" s="193"/>
      <c r="G16" s="193"/>
      <c r="H16" s="194"/>
      <c r="I16" s="54" t="s">
        <v>0</v>
      </c>
      <c r="J16" s="51"/>
      <c r="K16" s="100"/>
    </row>
    <row r="17" spans="1:41" s="44" customFormat="1" ht="12">
      <c r="B17" s="172" t="s">
        <v>36</v>
      </c>
      <c r="C17" s="172"/>
      <c r="D17" s="174" t="s">
        <v>141</v>
      </c>
      <c r="E17" s="174"/>
      <c r="F17" s="174"/>
      <c r="G17" s="52"/>
      <c r="H17" s="55"/>
      <c r="I17" s="56" t="s">
        <v>2</v>
      </c>
      <c r="J17" s="51" t="s">
        <v>149</v>
      </c>
      <c r="K17" s="100"/>
    </row>
    <row r="18" spans="1:41" s="44" customFormat="1" ht="12">
      <c r="B18" s="172" t="s">
        <v>14</v>
      </c>
      <c r="C18" s="172"/>
      <c r="D18" s="174" t="s">
        <v>147</v>
      </c>
      <c r="E18" s="174"/>
      <c r="F18" s="174"/>
      <c r="G18" s="174" t="s">
        <v>31</v>
      </c>
      <c r="H18" s="176"/>
      <c r="I18" s="177"/>
      <c r="J18" s="57" t="s">
        <v>142</v>
      </c>
      <c r="K18" s="100"/>
    </row>
    <row r="19" spans="1:41" s="44" customFormat="1" ht="12">
      <c r="B19" s="172" t="s">
        <v>22</v>
      </c>
      <c r="C19" s="172"/>
      <c r="D19" s="174">
        <v>1135</v>
      </c>
      <c r="E19" s="174"/>
      <c r="F19" s="174"/>
      <c r="G19" s="174" t="s">
        <v>32</v>
      </c>
      <c r="H19" s="176"/>
      <c r="I19" s="177"/>
      <c r="J19" s="58"/>
      <c r="K19" s="100"/>
    </row>
    <row r="20" spans="1:41" s="44" customFormat="1" ht="12">
      <c r="B20" s="172" t="s">
        <v>3</v>
      </c>
      <c r="C20" s="172"/>
      <c r="D20" s="174" t="s">
        <v>148</v>
      </c>
      <c r="E20" s="174"/>
      <c r="F20" s="174"/>
      <c r="G20" s="52"/>
      <c r="H20" s="52"/>
      <c r="I20" s="52"/>
      <c r="J20" s="53"/>
      <c r="K20" s="100"/>
    </row>
    <row r="21" spans="1:41" s="44" customFormat="1" ht="12">
      <c r="B21" s="172" t="s">
        <v>4</v>
      </c>
      <c r="C21" s="172"/>
      <c r="D21" s="173" t="s">
        <v>172</v>
      </c>
      <c r="E21" s="173"/>
      <c r="F21" s="173"/>
      <c r="G21" s="66"/>
      <c r="H21" s="66"/>
      <c r="I21" s="66"/>
      <c r="J21" s="67"/>
      <c r="K21" s="100"/>
    </row>
    <row r="22" spans="1:41" s="44" customFormat="1" ht="12">
      <c r="B22" s="172" t="s">
        <v>5</v>
      </c>
      <c r="C22" s="172"/>
      <c r="D22" s="172" t="s">
        <v>171</v>
      </c>
      <c r="E22" s="172"/>
      <c r="F22" s="175"/>
      <c r="G22" s="68"/>
      <c r="H22" s="68"/>
      <c r="I22" s="68"/>
      <c r="J22" s="68"/>
      <c r="K22" s="100"/>
    </row>
    <row r="23" spans="1:41" ht="19.8" customHeight="1">
      <c r="C23" s="171" t="s">
        <v>181</v>
      </c>
      <c r="D23" s="171"/>
      <c r="E23" s="171"/>
      <c r="F23" s="171"/>
      <c r="G23" s="164"/>
      <c r="H23" s="164"/>
      <c r="I23" s="164"/>
      <c r="J23" s="164"/>
    </row>
    <row r="24" spans="1:41">
      <c r="B24" s="164" t="s">
        <v>195</v>
      </c>
      <c r="C24" s="164"/>
      <c r="D24" s="164"/>
      <c r="E24" s="164"/>
      <c r="F24" s="164"/>
      <c r="G24" s="164"/>
      <c r="H24" s="164"/>
      <c r="I24" s="164"/>
      <c r="J24" s="164"/>
    </row>
    <row r="25" spans="1:41" ht="22.2" customHeight="1">
      <c r="C25" s="163" t="s">
        <v>182</v>
      </c>
      <c r="D25" s="163"/>
      <c r="E25" s="163"/>
      <c r="F25" s="163"/>
      <c r="G25" s="163"/>
      <c r="H25" s="163"/>
      <c r="I25" s="4" t="s">
        <v>37</v>
      </c>
      <c r="J25" s="4"/>
    </row>
    <row r="26" spans="1:41">
      <c r="B26" s="165" t="s">
        <v>10</v>
      </c>
      <c r="C26" s="166" t="s">
        <v>34</v>
      </c>
      <c r="D26" s="167" t="s">
        <v>16</v>
      </c>
      <c r="E26" s="167" t="s">
        <v>17</v>
      </c>
      <c r="F26" s="169" t="s">
        <v>29</v>
      </c>
      <c r="G26" s="160" t="s">
        <v>20</v>
      </c>
      <c r="H26" s="161"/>
      <c r="I26" s="161"/>
      <c r="J26" s="162"/>
    </row>
    <row r="27" spans="1:41" ht="39.75" customHeight="1">
      <c r="B27" s="165"/>
      <c r="C27" s="166"/>
      <c r="D27" s="168"/>
      <c r="E27" s="168"/>
      <c r="F27" s="170"/>
      <c r="G27" s="8" t="s">
        <v>38</v>
      </c>
      <c r="H27" s="8" t="s">
        <v>39</v>
      </c>
      <c r="I27" s="8" t="s">
        <v>40</v>
      </c>
      <c r="J27" s="8" t="s">
        <v>41</v>
      </c>
    </row>
    <row r="28" spans="1:41" s="47" customFormat="1" ht="13.2">
      <c r="B28" s="70">
        <v>1</v>
      </c>
      <c r="C28" s="71">
        <v>2</v>
      </c>
      <c r="D28" s="72">
        <v>3</v>
      </c>
      <c r="E28" s="139">
        <v>4</v>
      </c>
      <c r="F28" s="139">
        <v>5</v>
      </c>
      <c r="G28" s="139">
        <v>6</v>
      </c>
      <c r="H28" s="139">
        <v>7</v>
      </c>
      <c r="I28" s="139">
        <v>8</v>
      </c>
      <c r="J28" s="139">
        <v>9</v>
      </c>
      <c r="K28" s="101"/>
    </row>
    <row r="29" spans="1:41" s="24" customFormat="1" ht="31.2">
      <c r="B29" s="33" t="s">
        <v>48</v>
      </c>
      <c r="C29" s="74" t="s">
        <v>42</v>
      </c>
      <c r="D29" s="133"/>
      <c r="E29" s="140">
        <f>E31+E32+E39+E44</f>
        <v>217392.10000000003</v>
      </c>
      <c r="F29" s="140">
        <v>215684.8</v>
      </c>
      <c r="G29" s="140">
        <v>63485.7</v>
      </c>
      <c r="H29" s="140">
        <v>51331.3</v>
      </c>
      <c r="I29" s="140">
        <v>49711.8</v>
      </c>
      <c r="J29" s="140">
        <v>51156</v>
      </c>
      <c r="K29" s="32"/>
    </row>
    <row r="30" spans="1:41" ht="31.2">
      <c r="B30" s="10" t="s">
        <v>49</v>
      </c>
      <c r="C30" s="75" t="s">
        <v>84</v>
      </c>
      <c r="D30" s="134"/>
      <c r="E30" s="141">
        <v>141509.29999999999</v>
      </c>
      <c r="F30" s="142">
        <v>187588.1</v>
      </c>
      <c r="G30" s="142">
        <v>52033.7</v>
      </c>
      <c r="H30" s="142">
        <v>45735.4</v>
      </c>
      <c r="I30" s="142">
        <v>44822.1</v>
      </c>
      <c r="J30" s="142">
        <v>44996.9</v>
      </c>
    </row>
    <row r="31" spans="1:41" s="95" customFormat="1" ht="67.8" customHeight="1">
      <c r="A31" s="32"/>
      <c r="B31" s="21" t="s">
        <v>50</v>
      </c>
      <c r="C31" s="112" t="s">
        <v>180</v>
      </c>
      <c r="D31" s="134"/>
      <c r="E31" s="149">
        <v>136777.1</v>
      </c>
      <c r="F31" s="142">
        <v>180901.2</v>
      </c>
      <c r="G31" s="142">
        <v>50473.8</v>
      </c>
      <c r="H31" s="142">
        <v>44419.4</v>
      </c>
      <c r="I31" s="142">
        <v>42595.1</v>
      </c>
      <c r="J31" s="142">
        <v>43412.9</v>
      </c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</row>
    <row r="32" spans="1:41" s="95" customFormat="1">
      <c r="A32" s="32"/>
      <c r="B32" s="21" t="s">
        <v>51</v>
      </c>
      <c r="C32" s="114" t="s">
        <v>106</v>
      </c>
      <c r="D32" s="134"/>
      <c r="E32" s="149">
        <v>5340.2</v>
      </c>
      <c r="F32" s="142">
        <v>6959.3</v>
      </c>
      <c r="G32" s="142">
        <v>1627.5</v>
      </c>
      <c r="H32" s="142">
        <v>1384.6</v>
      </c>
      <c r="I32" s="142">
        <v>2294.6</v>
      </c>
      <c r="J32" s="142">
        <v>1652.6</v>
      </c>
      <c r="K32" s="32"/>
      <c r="L32" s="32"/>
      <c r="M32" s="32"/>
    </row>
    <row r="33" spans="1:11">
      <c r="B33" s="10" t="s">
        <v>52</v>
      </c>
      <c r="C33" s="76" t="s">
        <v>53</v>
      </c>
      <c r="D33" s="135"/>
      <c r="E33" s="141">
        <v>1681.2</v>
      </c>
      <c r="F33" s="141">
        <v>1920</v>
      </c>
      <c r="G33" s="143">
        <v>533</v>
      </c>
      <c r="H33" s="143">
        <v>345</v>
      </c>
      <c r="I33" s="143">
        <v>656</v>
      </c>
      <c r="J33" s="143">
        <v>386</v>
      </c>
    </row>
    <row r="34" spans="1:11" ht="31.2">
      <c r="B34" s="10" t="s">
        <v>54</v>
      </c>
      <c r="C34" s="76" t="s">
        <v>107</v>
      </c>
      <c r="D34" s="135"/>
      <c r="E34" s="141">
        <v>2345</v>
      </c>
      <c r="F34" s="141">
        <v>4205.8999999999996</v>
      </c>
      <c r="G34" s="143">
        <v>866.9</v>
      </c>
      <c r="H34" s="143">
        <v>846</v>
      </c>
      <c r="I34" s="141">
        <v>1446</v>
      </c>
      <c r="J34" s="141">
        <v>1047</v>
      </c>
    </row>
    <row r="35" spans="1:11">
      <c r="B35" s="10" t="s">
        <v>56</v>
      </c>
      <c r="C35" s="76" t="s">
        <v>85</v>
      </c>
      <c r="D35" s="135"/>
      <c r="E35" s="143">
        <v>706</v>
      </c>
      <c r="F35" s="143">
        <v>561</v>
      </c>
      <c r="G35" s="143">
        <v>160</v>
      </c>
      <c r="H35" s="143">
        <v>125</v>
      </c>
      <c r="I35" s="143">
        <v>125</v>
      </c>
      <c r="J35" s="143">
        <v>151</v>
      </c>
    </row>
    <row r="36" spans="1:11" ht="31.2">
      <c r="B36" s="10" t="s">
        <v>95</v>
      </c>
      <c r="C36" s="76" t="s">
        <v>108</v>
      </c>
      <c r="D36" s="135"/>
      <c r="E36" s="143">
        <v>148</v>
      </c>
      <c r="F36" s="143">
        <v>214.4</v>
      </c>
      <c r="G36" s="143">
        <v>53.6</v>
      </c>
      <c r="H36" s="143">
        <v>53.6</v>
      </c>
      <c r="I36" s="143">
        <v>53.6</v>
      </c>
      <c r="J36" s="143">
        <v>53.6</v>
      </c>
    </row>
    <row r="37" spans="1:11">
      <c r="B37" s="10" t="s">
        <v>96</v>
      </c>
      <c r="C37" s="76" t="s">
        <v>86</v>
      </c>
      <c r="D37" s="135"/>
      <c r="E37" s="143">
        <v>420</v>
      </c>
      <c r="F37" s="143">
        <v>10</v>
      </c>
      <c r="G37" s="143">
        <v>2</v>
      </c>
      <c r="H37" s="143">
        <v>3</v>
      </c>
      <c r="I37" s="143">
        <v>2</v>
      </c>
      <c r="J37" s="143">
        <v>3</v>
      </c>
    </row>
    <row r="38" spans="1:11" ht="31.2">
      <c r="B38" s="10" t="s">
        <v>97</v>
      </c>
      <c r="C38" s="77" t="s">
        <v>156</v>
      </c>
      <c r="D38" s="135"/>
      <c r="E38" s="143">
        <v>40</v>
      </c>
      <c r="F38" s="143">
        <v>48</v>
      </c>
      <c r="G38" s="143">
        <v>12</v>
      </c>
      <c r="H38" s="143">
        <v>12</v>
      </c>
      <c r="I38" s="143">
        <v>12</v>
      </c>
      <c r="J38" s="143">
        <v>12</v>
      </c>
    </row>
    <row r="39" spans="1:11" s="95" customFormat="1">
      <c r="B39" s="96" t="s">
        <v>55</v>
      </c>
      <c r="C39" s="97" t="s">
        <v>174</v>
      </c>
      <c r="D39" s="136"/>
      <c r="E39" s="149">
        <v>58358.3</v>
      </c>
      <c r="F39" s="144">
        <v>17224.3</v>
      </c>
      <c r="G39" s="145">
        <v>8734.4</v>
      </c>
      <c r="H39" s="145">
        <v>2877.3</v>
      </c>
      <c r="I39" s="145">
        <v>2172.1</v>
      </c>
      <c r="J39" s="145">
        <v>3440.5</v>
      </c>
      <c r="K39" s="32"/>
    </row>
    <row r="40" spans="1:11" ht="46.8">
      <c r="B40" s="23" t="s">
        <v>98</v>
      </c>
      <c r="C40" s="75" t="s">
        <v>138</v>
      </c>
      <c r="D40" s="135"/>
      <c r="E40" s="141">
        <v>17253.900000000001</v>
      </c>
      <c r="F40" s="143" t="s">
        <v>185</v>
      </c>
      <c r="G40" s="143" t="s">
        <v>186</v>
      </c>
      <c r="H40" s="143" t="s">
        <v>186</v>
      </c>
      <c r="I40" s="143" t="s">
        <v>187</v>
      </c>
      <c r="J40" s="143" t="s">
        <v>188</v>
      </c>
    </row>
    <row r="41" spans="1:11" ht="31.2">
      <c r="B41" s="23" t="s">
        <v>99</v>
      </c>
      <c r="C41" s="75" t="s">
        <v>82</v>
      </c>
      <c r="D41" s="135"/>
      <c r="E41" s="141">
        <v>30767.200000000001</v>
      </c>
      <c r="F41" s="141">
        <v>8683</v>
      </c>
      <c r="G41" s="141">
        <v>5661.8</v>
      </c>
      <c r="H41" s="141">
        <v>1441.5</v>
      </c>
      <c r="I41" s="143">
        <v>775</v>
      </c>
      <c r="J41" s="143">
        <v>804.7</v>
      </c>
    </row>
    <row r="42" spans="1:11" ht="31.2">
      <c r="B42" s="23" t="s">
        <v>100</v>
      </c>
      <c r="C42" s="75" t="s">
        <v>76</v>
      </c>
      <c r="D42" s="135"/>
      <c r="E42" s="141">
        <v>6420.3</v>
      </c>
      <c r="F42" s="141">
        <v>8541.2999999999993</v>
      </c>
      <c r="G42" s="141">
        <v>3072.6</v>
      </c>
      <c r="H42" s="141">
        <v>1435.8</v>
      </c>
      <c r="I42" s="141">
        <v>1397.1</v>
      </c>
      <c r="J42" s="141">
        <v>2635.8</v>
      </c>
    </row>
    <row r="43" spans="1:11" ht="31.2" customHeight="1">
      <c r="B43" s="23" t="s">
        <v>101</v>
      </c>
      <c r="C43" s="75" t="s">
        <v>77</v>
      </c>
      <c r="D43" s="135"/>
      <c r="E43" s="141">
        <v>3916.9</v>
      </c>
      <c r="F43" s="143" t="s">
        <v>185</v>
      </c>
      <c r="G43" s="143" t="s">
        <v>186</v>
      </c>
      <c r="H43" s="143" t="s">
        <v>186</v>
      </c>
      <c r="I43" s="143" t="s">
        <v>187</v>
      </c>
      <c r="J43" s="143" t="s">
        <v>188</v>
      </c>
    </row>
    <row r="44" spans="1:11" s="95" customFormat="1">
      <c r="A44" s="32"/>
      <c r="B44" s="115" t="s">
        <v>57</v>
      </c>
      <c r="C44" s="116" t="s">
        <v>87</v>
      </c>
      <c r="D44" s="134"/>
      <c r="E44" s="149">
        <v>16916.5</v>
      </c>
      <c r="F44" s="142">
        <v>10600</v>
      </c>
      <c r="G44" s="142">
        <v>2650</v>
      </c>
      <c r="H44" s="142">
        <v>2650</v>
      </c>
      <c r="I44" s="142">
        <v>2650</v>
      </c>
      <c r="J44" s="142">
        <v>2650</v>
      </c>
      <c r="K44" s="32"/>
    </row>
    <row r="45" spans="1:11">
      <c r="B45" s="23" t="s">
        <v>102</v>
      </c>
      <c r="C45" s="75" t="s">
        <v>109</v>
      </c>
      <c r="D45" s="135"/>
      <c r="E45" s="141">
        <v>4050.7</v>
      </c>
      <c r="F45" s="141">
        <v>2000</v>
      </c>
      <c r="G45" s="143">
        <v>500</v>
      </c>
      <c r="H45" s="143">
        <v>500</v>
      </c>
      <c r="I45" s="143">
        <v>500</v>
      </c>
      <c r="J45" s="143">
        <v>500</v>
      </c>
    </row>
    <row r="46" spans="1:11">
      <c r="B46" s="23" t="s">
        <v>103</v>
      </c>
      <c r="C46" s="75" t="s">
        <v>110</v>
      </c>
      <c r="D46" s="135"/>
      <c r="E46" s="141">
        <v>12480.8</v>
      </c>
      <c r="F46" s="141">
        <v>8600</v>
      </c>
      <c r="G46" s="141">
        <v>2150</v>
      </c>
      <c r="H46" s="141">
        <v>2150</v>
      </c>
      <c r="I46" s="141">
        <v>2150</v>
      </c>
      <c r="J46" s="141">
        <v>2150</v>
      </c>
    </row>
    <row r="47" spans="1:11" ht="31.2">
      <c r="B47" s="23" t="s">
        <v>104</v>
      </c>
      <c r="C47" s="75" t="s">
        <v>111</v>
      </c>
      <c r="D47" s="135"/>
      <c r="E47" s="143">
        <v>385</v>
      </c>
      <c r="F47" s="143" t="s">
        <v>185</v>
      </c>
      <c r="G47" s="143" t="s">
        <v>186</v>
      </c>
      <c r="H47" s="143" t="s">
        <v>186</v>
      </c>
      <c r="I47" s="143" t="s">
        <v>187</v>
      </c>
      <c r="J47" s="143" t="s">
        <v>188</v>
      </c>
    </row>
    <row r="48" spans="1:11" s="24" customFormat="1">
      <c r="B48" s="37" t="s">
        <v>58</v>
      </c>
      <c r="C48" s="74" t="s">
        <v>88</v>
      </c>
      <c r="D48" s="133"/>
      <c r="E48" s="146" t="s">
        <v>185</v>
      </c>
      <c r="F48" s="146" t="s">
        <v>185</v>
      </c>
      <c r="G48" s="146" t="s">
        <v>186</v>
      </c>
      <c r="H48" s="146" t="s">
        <v>186</v>
      </c>
      <c r="I48" s="146" t="s">
        <v>187</v>
      </c>
      <c r="J48" s="146" t="s">
        <v>188</v>
      </c>
      <c r="K48" s="32"/>
    </row>
    <row r="49" spans="1:21">
      <c r="B49" s="23" t="s">
        <v>105</v>
      </c>
      <c r="C49" s="76" t="s">
        <v>73</v>
      </c>
      <c r="D49" s="135"/>
      <c r="E49" s="143" t="s">
        <v>185</v>
      </c>
      <c r="F49" s="143" t="s">
        <v>185</v>
      </c>
      <c r="G49" s="143" t="s">
        <v>186</v>
      </c>
      <c r="H49" s="143" t="s">
        <v>186</v>
      </c>
      <c r="I49" s="143" t="s">
        <v>187</v>
      </c>
      <c r="J49" s="143" t="s">
        <v>188</v>
      </c>
    </row>
    <row r="50" spans="1:21" ht="31.2">
      <c r="B50" s="22" t="s">
        <v>59</v>
      </c>
      <c r="C50" s="78" t="s">
        <v>72</v>
      </c>
      <c r="D50" s="135"/>
      <c r="E50" s="141">
        <v>112131.8</v>
      </c>
      <c r="F50" s="141">
        <v>157557.4</v>
      </c>
      <c r="G50" s="141">
        <v>38238.6</v>
      </c>
      <c r="H50" s="141">
        <v>38484.199999999997</v>
      </c>
      <c r="I50" s="141">
        <v>40389.599999999999</v>
      </c>
      <c r="J50" s="141">
        <v>40445</v>
      </c>
    </row>
    <row r="51" spans="1:21" ht="33.6" customHeight="1">
      <c r="B51" s="22"/>
      <c r="C51" s="78" t="s">
        <v>89</v>
      </c>
      <c r="D51" s="135"/>
      <c r="E51" s="141">
        <v>112131.8</v>
      </c>
      <c r="F51" s="141">
        <v>157557.4</v>
      </c>
      <c r="G51" s="141">
        <v>38238.6</v>
      </c>
      <c r="H51" s="141">
        <v>38484.199999999997</v>
      </c>
      <c r="I51" s="141">
        <v>40389.599999999999</v>
      </c>
      <c r="J51" s="141">
        <v>40445</v>
      </c>
    </row>
    <row r="52" spans="1:21" s="98" customFormat="1">
      <c r="A52" s="32"/>
      <c r="B52" s="117" t="s">
        <v>60</v>
      </c>
      <c r="C52" s="116" t="s">
        <v>118</v>
      </c>
      <c r="D52" s="134"/>
      <c r="E52" s="142">
        <v>16610.599999999999</v>
      </c>
      <c r="F52" s="142">
        <v>17760.8</v>
      </c>
      <c r="G52" s="142">
        <v>3534.2</v>
      </c>
      <c r="H52" s="142">
        <v>3780.8</v>
      </c>
      <c r="I52" s="142">
        <v>5687.9</v>
      </c>
      <c r="J52" s="142">
        <v>4757.8999999999996</v>
      </c>
      <c r="K52" s="32"/>
    </row>
    <row r="53" spans="1:21" ht="31.2">
      <c r="B53" s="19"/>
      <c r="C53" s="80" t="s">
        <v>113</v>
      </c>
      <c r="D53" s="135"/>
      <c r="E53" s="143">
        <v>209</v>
      </c>
      <c r="F53" s="143">
        <v>180</v>
      </c>
      <c r="G53" s="143">
        <v>45</v>
      </c>
      <c r="H53" s="143">
        <v>45</v>
      </c>
      <c r="I53" s="143">
        <v>45</v>
      </c>
      <c r="J53" s="143">
        <v>45</v>
      </c>
    </row>
    <row r="54" spans="1:21" ht="31.2">
      <c r="B54" s="19"/>
      <c r="C54" s="81" t="s">
        <v>112</v>
      </c>
      <c r="D54" s="135"/>
      <c r="E54" s="143" t="s">
        <v>185</v>
      </c>
      <c r="F54" s="143" t="s">
        <v>185</v>
      </c>
      <c r="G54" s="143" t="s">
        <v>186</v>
      </c>
      <c r="H54" s="143" t="s">
        <v>186</v>
      </c>
      <c r="I54" s="143" t="s">
        <v>187</v>
      </c>
      <c r="J54" s="143" t="s">
        <v>188</v>
      </c>
    </row>
    <row r="55" spans="1:21" ht="31.2">
      <c r="B55" s="19"/>
      <c r="C55" s="82" t="s">
        <v>79</v>
      </c>
      <c r="D55" s="135"/>
      <c r="E55" s="143">
        <v>15.7</v>
      </c>
      <c r="F55" s="143">
        <v>15.7</v>
      </c>
      <c r="G55" s="143">
        <v>3.9</v>
      </c>
      <c r="H55" s="143">
        <v>3.9</v>
      </c>
      <c r="I55" s="143">
        <v>3.9</v>
      </c>
      <c r="J55" s="143">
        <v>4</v>
      </c>
    </row>
    <row r="56" spans="1:21" ht="31.2">
      <c r="B56" s="19"/>
      <c r="C56" s="81" t="s">
        <v>80</v>
      </c>
      <c r="D56" s="135"/>
      <c r="E56" s="143" t="s">
        <v>185</v>
      </c>
      <c r="F56" s="143" t="s">
        <v>185</v>
      </c>
      <c r="G56" s="143" t="s">
        <v>186</v>
      </c>
      <c r="H56" s="143" t="s">
        <v>186</v>
      </c>
      <c r="I56" s="143" t="s">
        <v>187</v>
      </c>
      <c r="J56" s="143" t="s">
        <v>188</v>
      </c>
    </row>
    <row r="57" spans="1:21" ht="31.2">
      <c r="B57" s="19"/>
      <c r="C57" s="81" t="s">
        <v>115</v>
      </c>
      <c r="D57" s="135"/>
      <c r="E57" s="141">
        <v>15239.8</v>
      </c>
      <c r="F57" s="141">
        <v>15346.3</v>
      </c>
      <c r="G57" s="141">
        <v>2795.3</v>
      </c>
      <c r="H57" s="141">
        <v>2839.3</v>
      </c>
      <c r="I57" s="141">
        <v>5386.6</v>
      </c>
      <c r="J57" s="141">
        <v>4325.1000000000004</v>
      </c>
    </row>
    <row r="58" spans="1:21" ht="31.2">
      <c r="B58" s="19"/>
      <c r="C58" s="81" t="s">
        <v>134</v>
      </c>
      <c r="D58" s="135"/>
      <c r="E58" s="143" t="s">
        <v>185</v>
      </c>
      <c r="F58" s="143">
        <v>500</v>
      </c>
      <c r="G58" s="143">
        <v>250</v>
      </c>
      <c r="H58" s="143">
        <v>250</v>
      </c>
      <c r="I58" s="143" t="s">
        <v>187</v>
      </c>
      <c r="J58" s="143" t="s">
        <v>188</v>
      </c>
    </row>
    <row r="59" spans="1:21">
      <c r="B59" s="19"/>
      <c r="C59" s="81" t="s">
        <v>94</v>
      </c>
      <c r="D59" s="135"/>
      <c r="E59" s="141">
        <v>1146.0999999999999</v>
      </c>
      <c r="F59" s="141">
        <v>1718.8</v>
      </c>
      <c r="G59" s="143">
        <v>440</v>
      </c>
      <c r="H59" s="143">
        <v>642.6</v>
      </c>
      <c r="I59" s="143">
        <v>252.4</v>
      </c>
      <c r="J59" s="143">
        <v>383.8</v>
      </c>
    </row>
    <row r="60" spans="1:21" s="98" customFormat="1" ht="46.8">
      <c r="A60" s="32"/>
      <c r="B60" s="118" t="s">
        <v>62</v>
      </c>
      <c r="C60" s="119" t="s">
        <v>175</v>
      </c>
      <c r="D60" s="134"/>
      <c r="E60" s="142">
        <v>76299.399999999994</v>
      </c>
      <c r="F60" s="142">
        <v>111925.2</v>
      </c>
      <c r="G60" s="142">
        <v>27780.2</v>
      </c>
      <c r="H60" s="142">
        <v>27780.2</v>
      </c>
      <c r="I60" s="142">
        <v>27780.2</v>
      </c>
      <c r="J60" s="142">
        <v>28584.6</v>
      </c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s="98" customFormat="1" ht="46.8">
      <c r="A61" s="32"/>
      <c r="B61" s="120" t="s">
        <v>61</v>
      </c>
      <c r="C61" s="121" t="s">
        <v>176</v>
      </c>
      <c r="D61" s="134"/>
      <c r="E61" s="142">
        <v>16785.900000000001</v>
      </c>
      <c r="F61" s="142">
        <v>24623.599999999999</v>
      </c>
      <c r="G61" s="142">
        <v>6111.7</v>
      </c>
      <c r="H61" s="142">
        <v>6111.7</v>
      </c>
      <c r="I61" s="142">
        <v>6111.6</v>
      </c>
      <c r="J61" s="142">
        <v>6288.6</v>
      </c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s="98" customFormat="1" ht="31.2">
      <c r="A62" s="32"/>
      <c r="B62" s="122" t="s">
        <v>63</v>
      </c>
      <c r="C62" s="121" t="s">
        <v>157</v>
      </c>
      <c r="D62" s="134"/>
      <c r="E62" s="142">
        <v>1888.1</v>
      </c>
      <c r="F62" s="142">
        <v>2809.8</v>
      </c>
      <c r="G62" s="147">
        <v>702.5</v>
      </c>
      <c r="H62" s="147">
        <v>702.5</v>
      </c>
      <c r="I62" s="147">
        <v>702.5</v>
      </c>
      <c r="J62" s="147">
        <v>702.3</v>
      </c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s="98" customFormat="1" ht="46.8">
      <c r="A63" s="32"/>
      <c r="B63" s="123" t="s">
        <v>64</v>
      </c>
      <c r="C63" s="121" t="s">
        <v>158</v>
      </c>
      <c r="D63" s="134"/>
      <c r="E63" s="147">
        <v>433.8</v>
      </c>
      <c r="F63" s="147">
        <v>438</v>
      </c>
      <c r="G63" s="147">
        <v>110</v>
      </c>
      <c r="H63" s="147">
        <v>109</v>
      </c>
      <c r="I63" s="147">
        <v>107.4</v>
      </c>
      <c r="J63" s="147">
        <v>111.6</v>
      </c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s="98" customFormat="1" ht="31.2">
      <c r="A64" s="32"/>
      <c r="B64" s="123" t="s">
        <v>65</v>
      </c>
      <c r="C64" s="121" t="s">
        <v>159</v>
      </c>
      <c r="D64" s="134"/>
      <c r="E64" s="147">
        <v>114</v>
      </c>
      <c r="F64" s="147" t="s">
        <v>185</v>
      </c>
      <c r="G64" s="147" t="s">
        <v>186</v>
      </c>
      <c r="H64" s="147" t="s">
        <v>186</v>
      </c>
      <c r="I64" s="147" t="s">
        <v>187</v>
      </c>
      <c r="J64" s="147" t="s">
        <v>188</v>
      </c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pans="1:21">
      <c r="A65" s="32"/>
      <c r="B65" s="123"/>
      <c r="C65" s="121"/>
      <c r="D65" s="134"/>
      <c r="E65" s="147"/>
      <c r="F65" s="147"/>
      <c r="G65" s="147"/>
      <c r="H65" s="147"/>
      <c r="I65" s="147"/>
      <c r="J65" s="147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:21" s="98" customFormat="1">
      <c r="A66" s="32"/>
      <c r="B66" s="123">
        <v>3</v>
      </c>
      <c r="C66" s="121" t="s">
        <v>93</v>
      </c>
      <c r="D66" s="134"/>
      <c r="E66" s="142">
        <v>18320.8</v>
      </c>
      <c r="F66" s="142">
        <v>17455.2</v>
      </c>
      <c r="G66" s="142">
        <v>4335</v>
      </c>
      <c r="H66" s="142">
        <v>4332.8</v>
      </c>
      <c r="I66" s="142">
        <v>4333.5</v>
      </c>
      <c r="J66" s="142">
        <v>4453.8999999999996</v>
      </c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</row>
    <row r="67" spans="1:21">
      <c r="B67" s="18" t="s">
        <v>66</v>
      </c>
      <c r="C67" s="79" t="s">
        <v>119</v>
      </c>
      <c r="D67" s="135"/>
      <c r="E67" s="143">
        <v>289</v>
      </c>
      <c r="F67" s="143">
        <v>368.7</v>
      </c>
      <c r="G67" s="143">
        <v>93.4</v>
      </c>
      <c r="H67" s="143">
        <v>91.2</v>
      </c>
      <c r="I67" s="143">
        <v>91.8</v>
      </c>
      <c r="J67" s="143">
        <v>92.3</v>
      </c>
    </row>
    <row r="68" spans="1:21" ht="31.2">
      <c r="B68" s="22"/>
      <c r="C68" s="80" t="s">
        <v>114</v>
      </c>
      <c r="D68" s="135"/>
      <c r="E68" s="143">
        <v>25</v>
      </c>
      <c r="F68" s="143">
        <v>31.5</v>
      </c>
      <c r="G68" s="143">
        <v>7.8</v>
      </c>
      <c r="H68" s="143">
        <v>7.8</v>
      </c>
      <c r="I68" s="143">
        <v>7.8</v>
      </c>
      <c r="J68" s="143">
        <v>8.1</v>
      </c>
    </row>
    <row r="69" spans="1:21" ht="31.2">
      <c r="B69" s="22"/>
      <c r="C69" s="81" t="s">
        <v>78</v>
      </c>
      <c r="D69" s="135"/>
      <c r="E69" s="143">
        <v>120</v>
      </c>
      <c r="F69" s="143">
        <v>156.19999999999999</v>
      </c>
      <c r="G69" s="143">
        <v>39</v>
      </c>
      <c r="H69" s="143">
        <v>39</v>
      </c>
      <c r="I69" s="143">
        <v>39</v>
      </c>
      <c r="J69" s="143">
        <v>39.200000000000003</v>
      </c>
    </row>
    <row r="70" spans="1:21" ht="31.2">
      <c r="B70" s="22"/>
      <c r="C70" s="82" t="s">
        <v>79</v>
      </c>
      <c r="D70" s="135"/>
      <c r="E70" s="143">
        <v>100</v>
      </c>
      <c r="F70" s="143">
        <v>106.2</v>
      </c>
      <c r="G70" s="143">
        <v>26.6</v>
      </c>
      <c r="H70" s="143">
        <v>26.6</v>
      </c>
      <c r="I70" s="143">
        <v>25</v>
      </c>
      <c r="J70" s="143">
        <v>28</v>
      </c>
    </row>
    <row r="71" spans="1:21" ht="31.2">
      <c r="B71" s="22"/>
      <c r="C71" s="81" t="s">
        <v>80</v>
      </c>
      <c r="D71" s="135"/>
      <c r="E71" s="143">
        <v>20</v>
      </c>
      <c r="F71" s="143">
        <v>50</v>
      </c>
      <c r="G71" s="143">
        <v>10</v>
      </c>
      <c r="H71" s="143">
        <v>15</v>
      </c>
      <c r="I71" s="143">
        <v>10</v>
      </c>
      <c r="J71" s="143">
        <v>15</v>
      </c>
    </row>
    <row r="72" spans="1:21">
      <c r="B72" s="22"/>
      <c r="C72" s="81" t="s">
        <v>139</v>
      </c>
      <c r="D72" s="135"/>
      <c r="E72" s="143">
        <v>24</v>
      </c>
      <c r="F72" s="143">
        <v>24.8</v>
      </c>
      <c r="G72" s="143">
        <v>10</v>
      </c>
      <c r="H72" s="143">
        <v>2.8</v>
      </c>
      <c r="I72" s="143">
        <v>10</v>
      </c>
      <c r="J72" s="143">
        <v>2</v>
      </c>
    </row>
    <row r="73" spans="1:21" ht="31.2">
      <c r="B73" s="18" t="s">
        <v>67</v>
      </c>
      <c r="C73" s="83" t="s">
        <v>160</v>
      </c>
      <c r="D73" s="135"/>
      <c r="E73" s="141">
        <v>14542.4</v>
      </c>
      <c r="F73" s="141">
        <v>13753.9</v>
      </c>
      <c r="G73" s="141">
        <v>3414.8</v>
      </c>
      <c r="H73" s="141">
        <v>3414.8</v>
      </c>
      <c r="I73" s="141">
        <v>3414.8</v>
      </c>
      <c r="J73" s="141">
        <v>3509.5</v>
      </c>
    </row>
    <row r="74" spans="1:21" ht="31.2">
      <c r="B74" s="22"/>
      <c r="C74" s="84" t="s">
        <v>161</v>
      </c>
      <c r="D74" s="135"/>
      <c r="E74" s="141">
        <v>3199.2</v>
      </c>
      <c r="F74" s="141">
        <v>3025.8</v>
      </c>
      <c r="G74" s="143">
        <v>751.2</v>
      </c>
      <c r="H74" s="143">
        <v>751.2</v>
      </c>
      <c r="I74" s="143">
        <v>751.3</v>
      </c>
      <c r="J74" s="143">
        <v>772.1</v>
      </c>
    </row>
    <row r="75" spans="1:21" ht="31.2">
      <c r="B75" s="22"/>
      <c r="C75" s="84" t="s">
        <v>157</v>
      </c>
      <c r="D75" s="135"/>
      <c r="E75" s="143">
        <v>275.2</v>
      </c>
      <c r="F75" s="143">
        <v>306.8</v>
      </c>
      <c r="G75" s="143">
        <v>75.599999999999994</v>
      </c>
      <c r="H75" s="143">
        <v>75.599999999999994</v>
      </c>
      <c r="I75" s="143">
        <v>75.599999999999994</v>
      </c>
      <c r="J75" s="143">
        <v>80</v>
      </c>
    </row>
    <row r="76" spans="1:21" ht="36.6" customHeight="1">
      <c r="B76" s="22"/>
      <c r="C76" s="73" t="s">
        <v>155</v>
      </c>
      <c r="D76" s="135"/>
      <c r="E76" s="143" t="s">
        <v>185</v>
      </c>
      <c r="F76" s="143" t="s">
        <v>185</v>
      </c>
      <c r="G76" s="143"/>
      <c r="H76" s="143"/>
      <c r="I76" s="143"/>
      <c r="J76" s="143"/>
    </row>
    <row r="77" spans="1:21" ht="31.2">
      <c r="B77" s="22"/>
      <c r="C77" s="84" t="s">
        <v>159</v>
      </c>
      <c r="D77" s="135"/>
      <c r="E77" s="143">
        <v>15</v>
      </c>
      <c r="F77" s="143" t="s">
        <v>185</v>
      </c>
      <c r="G77" s="143" t="s">
        <v>186</v>
      </c>
      <c r="H77" s="143" t="s">
        <v>186</v>
      </c>
      <c r="I77" s="143" t="s">
        <v>187</v>
      </c>
      <c r="J77" s="143" t="s">
        <v>188</v>
      </c>
    </row>
    <row r="78" spans="1:21" s="98" customFormat="1" ht="31.2">
      <c r="A78" s="32"/>
      <c r="B78" s="21" t="s">
        <v>121</v>
      </c>
      <c r="C78" s="121" t="s">
        <v>162</v>
      </c>
      <c r="D78" s="134"/>
      <c r="E78" s="142">
        <v>51641.4</v>
      </c>
      <c r="F78" s="142">
        <v>17224.3</v>
      </c>
      <c r="G78" s="142">
        <v>8734.4</v>
      </c>
      <c r="H78" s="142">
        <v>2877.3</v>
      </c>
      <c r="I78" s="142">
        <v>2172.1</v>
      </c>
      <c r="J78" s="142">
        <v>3440.5</v>
      </c>
      <c r="K78" s="32"/>
      <c r="L78" s="32"/>
      <c r="M78" s="32"/>
      <c r="N78" s="32"/>
      <c r="O78" s="32"/>
    </row>
    <row r="79" spans="1:21">
      <c r="B79" s="10" t="s">
        <v>68</v>
      </c>
      <c r="C79" s="79" t="s">
        <v>120</v>
      </c>
      <c r="D79" s="135"/>
      <c r="E79" s="141">
        <v>13834.1</v>
      </c>
      <c r="F79" s="141">
        <v>1250</v>
      </c>
      <c r="G79" s="143">
        <v>640</v>
      </c>
      <c r="H79" s="143">
        <v>610</v>
      </c>
      <c r="I79" s="143" t="s">
        <v>187</v>
      </c>
      <c r="J79" s="143" t="s">
        <v>188</v>
      </c>
    </row>
    <row r="80" spans="1:21" ht="31.2">
      <c r="B80" s="10"/>
      <c r="C80" s="80" t="s">
        <v>114</v>
      </c>
      <c r="D80" s="135"/>
      <c r="E80" s="141">
        <v>1083.2</v>
      </c>
      <c r="F80" s="143">
        <v>500</v>
      </c>
      <c r="G80" s="143">
        <v>260</v>
      </c>
      <c r="H80" s="143">
        <v>240</v>
      </c>
      <c r="I80" s="143"/>
      <c r="J80" s="143"/>
    </row>
    <row r="81" spans="2:10" ht="31.2">
      <c r="B81" s="10"/>
      <c r="C81" s="81" t="s">
        <v>78</v>
      </c>
      <c r="D81" s="135"/>
      <c r="E81" s="143">
        <v>3.6</v>
      </c>
      <c r="F81" s="143" t="s">
        <v>185</v>
      </c>
      <c r="G81" s="143"/>
      <c r="H81" s="143"/>
      <c r="I81" s="143"/>
      <c r="J81" s="143"/>
    </row>
    <row r="82" spans="2:10" ht="31.2">
      <c r="B82" s="10"/>
      <c r="C82" s="82" t="s">
        <v>79</v>
      </c>
      <c r="D82" s="135"/>
      <c r="E82" s="143">
        <v>3.8</v>
      </c>
      <c r="F82" s="143" t="s">
        <v>185</v>
      </c>
      <c r="G82" s="143"/>
      <c r="H82" s="143"/>
      <c r="I82" s="143"/>
      <c r="J82" s="143"/>
    </row>
    <row r="83" spans="2:10" ht="31.2">
      <c r="B83" s="10"/>
      <c r="C83" s="81" t="s">
        <v>80</v>
      </c>
      <c r="D83" s="135"/>
      <c r="E83" s="143" t="s">
        <v>185</v>
      </c>
      <c r="F83" s="143" t="s">
        <v>185</v>
      </c>
      <c r="G83" s="143" t="s">
        <v>186</v>
      </c>
      <c r="H83" s="143" t="s">
        <v>186</v>
      </c>
      <c r="I83" s="143" t="s">
        <v>187</v>
      </c>
      <c r="J83" s="143" t="s">
        <v>188</v>
      </c>
    </row>
    <row r="84" spans="2:10" ht="31.2">
      <c r="B84" s="10"/>
      <c r="C84" s="81" t="s">
        <v>116</v>
      </c>
      <c r="D84" s="135"/>
      <c r="E84" s="141">
        <v>10243.5</v>
      </c>
      <c r="F84" s="143">
        <v>500</v>
      </c>
      <c r="G84" s="143">
        <v>250</v>
      </c>
      <c r="H84" s="143">
        <v>250</v>
      </c>
      <c r="I84" s="143"/>
      <c r="J84" s="143"/>
    </row>
    <row r="85" spans="2:10" ht="31.2">
      <c r="B85" s="10"/>
      <c r="C85" s="81" t="s">
        <v>179</v>
      </c>
      <c r="D85" s="135"/>
      <c r="E85" s="141">
        <v>2500</v>
      </c>
      <c r="F85" s="143">
        <v>250</v>
      </c>
      <c r="G85" s="143">
        <v>130</v>
      </c>
      <c r="H85" s="143">
        <v>120</v>
      </c>
      <c r="I85" s="143"/>
      <c r="J85" s="143"/>
    </row>
    <row r="86" spans="2:10">
      <c r="B86" s="10" t="s">
        <v>69</v>
      </c>
      <c r="C86" s="79" t="s">
        <v>137</v>
      </c>
      <c r="D86" s="135"/>
      <c r="E86" s="141">
        <v>20937.400000000001</v>
      </c>
      <c r="F86" s="141">
        <v>3100.8</v>
      </c>
      <c r="G86" s="141">
        <v>2215.9</v>
      </c>
      <c r="H86" s="143">
        <v>318.10000000000002</v>
      </c>
      <c r="I86" s="143">
        <v>271.8</v>
      </c>
      <c r="J86" s="143">
        <v>295</v>
      </c>
    </row>
    <row r="87" spans="2:10" ht="31.2">
      <c r="B87" s="111"/>
      <c r="C87" s="83" t="s">
        <v>83</v>
      </c>
      <c r="D87" s="135"/>
      <c r="E87" s="141">
        <v>6499.4</v>
      </c>
      <c r="F87" s="141">
        <v>3100.8</v>
      </c>
      <c r="G87" s="141">
        <v>2215.9</v>
      </c>
      <c r="H87" s="143">
        <v>318.10000000000002</v>
      </c>
      <c r="I87" s="143">
        <v>271.8</v>
      </c>
      <c r="J87" s="143">
        <v>295</v>
      </c>
    </row>
    <row r="88" spans="2:10" ht="31.2">
      <c r="B88" s="157" t="s">
        <v>122</v>
      </c>
      <c r="C88" s="84" t="s">
        <v>163</v>
      </c>
      <c r="D88" s="135"/>
      <c r="E88" s="141">
        <v>4606.1000000000004</v>
      </c>
      <c r="F88" s="143">
        <v>682.2</v>
      </c>
      <c r="G88" s="143">
        <v>487.5</v>
      </c>
      <c r="H88" s="143">
        <v>70</v>
      </c>
      <c r="I88" s="143">
        <v>59.8</v>
      </c>
      <c r="J88" s="143">
        <v>64.900000000000006</v>
      </c>
    </row>
    <row r="89" spans="2:10" ht="31.2">
      <c r="B89" s="157"/>
      <c r="C89" s="83" t="s">
        <v>83</v>
      </c>
      <c r="D89" s="135"/>
      <c r="E89" s="141">
        <v>1324.4</v>
      </c>
      <c r="F89" s="143">
        <v>682.2</v>
      </c>
      <c r="G89" s="143">
        <v>487.5</v>
      </c>
      <c r="H89" s="143">
        <v>70</v>
      </c>
      <c r="I89" s="143">
        <v>59.8</v>
      </c>
      <c r="J89" s="143">
        <v>64.900000000000006</v>
      </c>
    </row>
    <row r="90" spans="2:10" ht="31.2">
      <c r="B90" s="20" t="s">
        <v>124</v>
      </c>
      <c r="C90" s="84" t="s">
        <v>157</v>
      </c>
      <c r="D90" s="135"/>
      <c r="E90" s="143">
        <v>879.1</v>
      </c>
      <c r="F90" s="143" t="s">
        <v>185</v>
      </c>
      <c r="G90" s="143"/>
      <c r="H90" s="143"/>
      <c r="I90" s="143"/>
      <c r="J90" s="143"/>
    </row>
    <row r="91" spans="2:10" ht="46.8">
      <c r="B91" s="12" t="s">
        <v>123</v>
      </c>
      <c r="C91" s="84" t="s">
        <v>158</v>
      </c>
      <c r="D91" s="135"/>
      <c r="E91" s="141">
        <v>7756.3</v>
      </c>
      <c r="F91" s="141">
        <v>8541.2999999999993</v>
      </c>
      <c r="G91" s="141">
        <v>3072.6</v>
      </c>
      <c r="H91" s="141">
        <v>1435.8</v>
      </c>
      <c r="I91" s="141">
        <v>1397.1</v>
      </c>
      <c r="J91" s="141">
        <v>2635.8</v>
      </c>
    </row>
    <row r="92" spans="2:10" ht="46.8">
      <c r="B92" s="12" t="s">
        <v>125</v>
      </c>
      <c r="C92" s="84" t="s">
        <v>164</v>
      </c>
      <c r="D92" s="135"/>
      <c r="E92" s="141">
        <v>3617.7</v>
      </c>
      <c r="F92" s="141">
        <v>3650</v>
      </c>
      <c r="G92" s="141">
        <v>2318.4</v>
      </c>
      <c r="H92" s="143">
        <v>443.4</v>
      </c>
      <c r="I92" s="143">
        <v>443.4</v>
      </c>
      <c r="J92" s="143">
        <v>444.8</v>
      </c>
    </row>
    <row r="93" spans="2:10" ht="46.8">
      <c r="B93" s="12" t="s">
        <v>126</v>
      </c>
      <c r="C93" s="77" t="s">
        <v>165</v>
      </c>
      <c r="D93" s="135"/>
      <c r="E93" s="143">
        <v>10.7</v>
      </c>
      <c r="F93" s="143" t="s">
        <v>185</v>
      </c>
      <c r="G93" s="143" t="s">
        <v>186</v>
      </c>
      <c r="H93" s="143" t="s">
        <v>186</v>
      </c>
      <c r="I93" s="143" t="s">
        <v>187</v>
      </c>
      <c r="J93" s="143" t="s">
        <v>188</v>
      </c>
    </row>
    <row r="94" spans="2:10" ht="31.2">
      <c r="B94" s="12" t="s">
        <v>127</v>
      </c>
      <c r="C94" s="84" t="s">
        <v>166</v>
      </c>
      <c r="D94" s="135"/>
      <c r="E94" s="143" t="s">
        <v>185</v>
      </c>
      <c r="F94" s="143" t="s">
        <v>185</v>
      </c>
      <c r="G94" s="143" t="s">
        <v>186</v>
      </c>
      <c r="H94" s="143" t="s">
        <v>186</v>
      </c>
      <c r="I94" s="143" t="s">
        <v>187</v>
      </c>
      <c r="J94" s="143" t="s">
        <v>188</v>
      </c>
    </row>
    <row r="95" spans="2:10" ht="31.2">
      <c r="B95" s="124" t="s">
        <v>128</v>
      </c>
      <c r="C95" s="125" t="s">
        <v>167</v>
      </c>
      <c r="D95" s="134"/>
      <c r="E95" s="142">
        <v>15420.6</v>
      </c>
      <c r="F95" s="142">
        <v>12380.5</v>
      </c>
      <c r="G95" s="142">
        <v>9410.5</v>
      </c>
      <c r="H95" s="142">
        <v>2870</v>
      </c>
      <c r="I95" s="147">
        <v>50</v>
      </c>
      <c r="J95" s="147">
        <v>50</v>
      </c>
    </row>
    <row r="96" spans="2:10" ht="46.8">
      <c r="B96" s="21" t="s">
        <v>129</v>
      </c>
      <c r="C96" s="126" t="s">
        <v>74</v>
      </c>
      <c r="D96" s="134"/>
      <c r="E96" s="149">
        <v>11752.9</v>
      </c>
      <c r="F96" s="142">
        <v>8150.5</v>
      </c>
      <c r="G96" s="142">
        <v>8000.5</v>
      </c>
      <c r="H96" s="147">
        <v>50</v>
      </c>
      <c r="I96" s="147">
        <v>50</v>
      </c>
      <c r="J96" s="147">
        <v>50</v>
      </c>
    </row>
    <row r="97" spans="2:11" ht="31.2">
      <c r="B97" s="127" t="s">
        <v>130</v>
      </c>
      <c r="C97" s="128" t="s">
        <v>75</v>
      </c>
      <c r="D97" s="134"/>
      <c r="E97" s="149">
        <v>3667.7</v>
      </c>
      <c r="F97" s="142">
        <v>4230</v>
      </c>
      <c r="G97" s="142">
        <v>1410</v>
      </c>
      <c r="H97" s="142">
        <v>2820</v>
      </c>
      <c r="I97" s="147"/>
      <c r="J97" s="147" t="s">
        <v>188</v>
      </c>
    </row>
    <row r="98" spans="2:11">
      <c r="B98" s="127" t="s">
        <v>131</v>
      </c>
      <c r="C98" s="128" t="s">
        <v>90</v>
      </c>
      <c r="D98" s="134"/>
      <c r="E98" s="142">
        <v>16690.5</v>
      </c>
      <c r="F98" s="142">
        <v>10600</v>
      </c>
      <c r="G98" s="142">
        <v>2650</v>
      </c>
      <c r="H98" s="142">
        <v>2650</v>
      </c>
      <c r="I98" s="142">
        <v>2650</v>
      </c>
      <c r="J98" s="142">
        <v>2650</v>
      </c>
    </row>
    <row r="99" spans="2:11">
      <c r="B99" s="127"/>
      <c r="C99" s="129" t="s">
        <v>117</v>
      </c>
      <c r="D99" s="134"/>
      <c r="E99" s="147" t="s">
        <v>185</v>
      </c>
      <c r="F99" s="147" t="s">
        <v>185</v>
      </c>
      <c r="G99" s="147" t="s">
        <v>186</v>
      </c>
      <c r="H99" s="147" t="s">
        <v>186</v>
      </c>
      <c r="I99" s="147" t="s">
        <v>187</v>
      </c>
      <c r="J99" s="147" t="s">
        <v>188</v>
      </c>
    </row>
    <row r="100" spans="2:11">
      <c r="B100" s="127"/>
      <c r="C100" s="130" t="s">
        <v>109</v>
      </c>
      <c r="D100" s="134"/>
      <c r="E100" s="142">
        <v>4050.7</v>
      </c>
      <c r="F100" s="142">
        <v>2000</v>
      </c>
      <c r="G100" s="147">
        <v>500</v>
      </c>
      <c r="H100" s="147">
        <v>500</v>
      </c>
      <c r="I100" s="147">
        <v>500</v>
      </c>
      <c r="J100" s="147">
        <v>500</v>
      </c>
      <c r="K100" s="32">
        <v>9</v>
      </c>
    </row>
    <row r="101" spans="2:11">
      <c r="B101" s="127"/>
      <c r="C101" s="112" t="s">
        <v>110</v>
      </c>
      <c r="D101" s="134"/>
      <c r="E101" s="142">
        <v>12480.8</v>
      </c>
      <c r="F101" s="142">
        <v>8600</v>
      </c>
      <c r="G101" s="142">
        <v>2150</v>
      </c>
      <c r="H101" s="142">
        <v>2150</v>
      </c>
      <c r="I101" s="142">
        <v>2150</v>
      </c>
      <c r="J101" s="142">
        <v>2150</v>
      </c>
    </row>
    <row r="102" spans="2:11" ht="31.2">
      <c r="B102" s="127"/>
      <c r="C102" s="112" t="s">
        <v>135</v>
      </c>
      <c r="D102" s="134"/>
      <c r="E102" s="147">
        <v>159</v>
      </c>
      <c r="F102" s="147" t="s">
        <v>185</v>
      </c>
      <c r="G102" s="147" t="s">
        <v>186</v>
      </c>
      <c r="H102" s="147" t="s">
        <v>186</v>
      </c>
      <c r="I102" s="147" t="s">
        <v>187</v>
      </c>
      <c r="J102" s="147"/>
    </row>
    <row r="103" spans="2:11">
      <c r="B103" s="131" t="s">
        <v>132</v>
      </c>
      <c r="C103" s="128" t="s">
        <v>43</v>
      </c>
      <c r="D103" s="134"/>
      <c r="E103" s="147">
        <v>387</v>
      </c>
      <c r="F103" s="147">
        <v>467.4</v>
      </c>
      <c r="G103" s="147">
        <v>117.2</v>
      </c>
      <c r="H103" s="147">
        <v>117</v>
      </c>
      <c r="I103" s="147">
        <v>116.6</v>
      </c>
      <c r="J103" s="147">
        <v>116.6</v>
      </c>
    </row>
    <row r="104" spans="2:11">
      <c r="B104" s="13" t="s">
        <v>70</v>
      </c>
      <c r="C104" s="85" t="s">
        <v>44</v>
      </c>
      <c r="D104" s="135"/>
      <c r="E104" s="143">
        <v>347.1</v>
      </c>
      <c r="F104" s="143">
        <v>425</v>
      </c>
      <c r="G104" s="143">
        <v>106.6</v>
      </c>
      <c r="H104" s="143">
        <v>106.4</v>
      </c>
      <c r="I104" s="143">
        <v>106</v>
      </c>
      <c r="J104" s="143">
        <v>106</v>
      </c>
    </row>
    <row r="105" spans="2:11">
      <c r="B105" s="9" t="s">
        <v>71</v>
      </c>
      <c r="C105" s="86" t="s">
        <v>136</v>
      </c>
      <c r="D105" s="135"/>
      <c r="E105" s="143">
        <v>39.9</v>
      </c>
      <c r="F105" s="143">
        <v>42.4</v>
      </c>
      <c r="G105" s="143">
        <v>10.6</v>
      </c>
      <c r="H105" s="143">
        <v>10.6</v>
      </c>
      <c r="I105" s="143">
        <v>10.6</v>
      </c>
      <c r="J105" s="143">
        <v>10.6</v>
      </c>
    </row>
    <row r="106" spans="2:11" s="3" customFormat="1">
      <c r="B106" s="31">
        <v>8</v>
      </c>
      <c r="C106" s="87" t="s">
        <v>11</v>
      </c>
      <c r="D106" s="137"/>
      <c r="E106" s="141">
        <v>214592.1</v>
      </c>
      <c r="F106" s="148">
        <v>215684.8</v>
      </c>
      <c r="G106" s="148">
        <v>63485.7</v>
      </c>
      <c r="H106" s="148">
        <v>51331.3</v>
      </c>
      <c r="I106" s="148">
        <v>49711.8</v>
      </c>
      <c r="J106" s="148">
        <v>51156</v>
      </c>
      <c r="K106" s="102"/>
    </row>
    <row r="107" spans="2:11" s="3" customFormat="1">
      <c r="B107" s="31">
        <v>9</v>
      </c>
      <c r="C107" s="87" t="s">
        <v>23</v>
      </c>
      <c r="D107" s="137"/>
      <c r="E107" s="141">
        <v>214592.1</v>
      </c>
      <c r="F107" s="148">
        <v>215684.8</v>
      </c>
      <c r="G107" s="148">
        <v>63485.7</v>
      </c>
      <c r="H107" s="148">
        <v>51331.3</v>
      </c>
      <c r="I107" s="148">
        <v>49711.8</v>
      </c>
      <c r="J107" s="148">
        <v>51156</v>
      </c>
      <c r="K107" s="102"/>
    </row>
    <row r="108" spans="2:11" ht="31.2">
      <c r="B108" s="36">
        <v>10</v>
      </c>
      <c r="C108" s="87" t="s">
        <v>91</v>
      </c>
      <c r="D108" s="135"/>
      <c r="E108" s="143" t="s">
        <v>189</v>
      </c>
      <c r="F108" s="143" t="s">
        <v>185</v>
      </c>
      <c r="G108" s="143" t="s">
        <v>186</v>
      </c>
      <c r="H108" s="143" t="s">
        <v>186</v>
      </c>
      <c r="I108" s="143" t="s">
        <v>187</v>
      </c>
      <c r="J108" s="143" t="s">
        <v>188</v>
      </c>
    </row>
    <row r="109" spans="2:11">
      <c r="B109" s="36">
        <v>11</v>
      </c>
      <c r="C109" s="87" t="s">
        <v>92</v>
      </c>
      <c r="D109" s="135"/>
      <c r="E109" s="143" t="s">
        <v>189</v>
      </c>
      <c r="F109" s="143" t="s">
        <v>185</v>
      </c>
      <c r="G109" s="143" t="s">
        <v>186</v>
      </c>
      <c r="H109" s="143" t="s">
        <v>186</v>
      </c>
      <c r="I109" s="143" t="s">
        <v>187</v>
      </c>
      <c r="J109" s="143" t="s">
        <v>188</v>
      </c>
    </row>
    <row r="110" spans="2:11" s="7" customFormat="1">
      <c r="B110" s="21" t="s">
        <v>133</v>
      </c>
      <c r="C110" s="88" t="s">
        <v>45</v>
      </c>
      <c r="D110" s="138"/>
      <c r="E110" s="143" t="s">
        <v>189</v>
      </c>
      <c r="F110" s="143" t="s">
        <v>185</v>
      </c>
      <c r="G110" s="143" t="s">
        <v>186</v>
      </c>
      <c r="H110" s="143" t="s">
        <v>186</v>
      </c>
      <c r="I110" s="143" t="s">
        <v>187</v>
      </c>
      <c r="J110" s="143" t="s">
        <v>188</v>
      </c>
      <c r="K110" s="103"/>
    </row>
    <row r="111" spans="2:11" s="7" customFormat="1">
      <c r="B111" s="21" t="s">
        <v>133</v>
      </c>
      <c r="C111" s="88" t="s">
        <v>15</v>
      </c>
      <c r="D111" s="138"/>
      <c r="E111" s="143" t="s">
        <v>189</v>
      </c>
      <c r="F111" s="143" t="s">
        <v>185</v>
      </c>
      <c r="G111" s="143" t="s">
        <v>186</v>
      </c>
      <c r="H111" s="143" t="s">
        <v>186</v>
      </c>
      <c r="I111" s="143" t="s">
        <v>187</v>
      </c>
      <c r="J111" s="143" t="s">
        <v>188</v>
      </c>
      <c r="K111" s="103"/>
    </row>
    <row r="112" spans="2:11">
      <c r="B112" s="29"/>
      <c r="C112" s="89"/>
      <c r="D112" s="15"/>
      <c r="E112" s="15"/>
      <c r="F112" s="15"/>
      <c r="G112" s="16"/>
      <c r="H112" s="16"/>
      <c r="I112" s="16"/>
      <c r="J112" s="16"/>
    </row>
    <row r="113" spans="2:11" s="30" customFormat="1" ht="20.399999999999999" customHeight="1">
      <c r="B113" s="28"/>
      <c r="C113" s="90" t="s">
        <v>169</v>
      </c>
      <c r="D113" s="15"/>
      <c r="E113" s="62"/>
      <c r="F113" s="15"/>
      <c r="G113" s="17"/>
      <c r="H113" s="158" t="s">
        <v>170</v>
      </c>
      <c r="I113" s="158"/>
      <c r="J113" s="158"/>
      <c r="K113" s="41"/>
    </row>
    <row r="114" spans="2:11" s="45" customFormat="1" ht="18.600000000000001" customHeight="1">
      <c r="B114" s="59"/>
      <c r="C114" s="91" t="s">
        <v>18</v>
      </c>
      <c r="D114" s="159" t="s">
        <v>19</v>
      </c>
      <c r="E114" s="159"/>
      <c r="F114" s="159"/>
      <c r="G114" s="60"/>
      <c r="H114" s="156" t="s">
        <v>21</v>
      </c>
      <c r="I114" s="156"/>
      <c r="J114" s="156"/>
      <c r="K114" s="104"/>
    </row>
    <row r="115" spans="2:11" s="30" customFormat="1">
      <c r="B115" s="28"/>
      <c r="C115" s="92"/>
      <c r="D115" s="40"/>
      <c r="E115" s="40"/>
      <c r="F115" s="40"/>
      <c r="G115" s="29"/>
      <c r="H115" s="29"/>
      <c r="I115" s="29"/>
      <c r="J115" s="29"/>
      <c r="K115" s="41"/>
    </row>
    <row r="116" spans="2:11" s="30" customFormat="1" ht="22.8" customHeight="1">
      <c r="B116" s="28"/>
      <c r="C116" s="90" t="s">
        <v>168</v>
      </c>
      <c r="D116" s="63"/>
      <c r="E116" s="64"/>
      <c r="F116" s="63"/>
      <c r="G116" s="17"/>
      <c r="H116" s="158" t="s">
        <v>143</v>
      </c>
      <c r="I116" s="158"/>
      <c r="J116" s="158"/>
      <c r="K116" s="41"/>
    </row>
    <row r="117" spans="2:11" s="45" customFormat="1" ht="15.6">
      <c r="B117" s="59"/>
      <c r="C117" s="91" t="s">
        <v>18</v>
      </c>
      <c r="D117" s="155" t="s">
        <v>19</v>
      </c>
      <c r="E117" s="155"/>
      <c r="F117" s="155"/>
      <c r="G117" s="60"/>
      <c r="H117" s="156" t="s">
        <v>21</v>
      </c>
      <c r="I117" s="156"/>
      <c r="J117" s="156"/>
      <c r="K117" s="104"/>
    </row>
    <row r="118" spans="2:11" s="30" customFormat="1">
      <c r="B118" s="28"/>
      <c r="C118" s="92"/>
      <c r="D118" s="40"/>
      <c r="E118" s="40"/>
      <c r="F118" s="40"/>
      <c r="G118" s="29"/>
      <c r="H118" s="29"/>
      <c r="I118" s="29"/>
      <c r="J118" s="29"/>
      <c r="K118" s="41"/>
    </row>
    <row r="119" spans="2:11" s="30" customFormat="1">
      <c r="B119" s="28"/>
      <c r="C119" s="93" t="s">
        <v>46</v>
      </c>
      <c r="D119" s="40"/>
      <c r="E119" s="40"/>
      <c r="F119" s="40"/>
      <c r="G119" s="29"/>
      <c r="H119" s="29"/>
      <c r="I119" s="29"/>
      <c r="J119" s="29"/>
      <c r="K119" s="41"/>
    </row>
    <row r="120" spans="2:11" s="30" customFormat="1">
      <c r="B120" s="28"/>
      <c r="C120" s="92" t="s">
        <v>47</v>
      </c>
      <c r="D120" s="40"/>
      <c r="E120" s="40"/>
      <c r="F120" s="40"/>
      <c r="G120" s="29"/>
      <c r="H120" s="29"/>
      <c r="I120" s="29"/>
      <c r="J120" s="29"/>
      <c r="K120" s="41"/>
    </row>
    <row r="121" spans="2:11" s="30" customFormat="1">
      <c r="B121" s="28"/>
      <c r="C121" s="92"/>
      <c r="D121" s="40"/>
      <c r="E121" s="40"/>
      <c r="F121" s="40"/>
      <c r="G121" s="29"/>
      <c r="H121" s="29"/>
      <c r="I121" s="29"/>
      <c r="J121" s="29"/>
      <c r="K121" s="41"/>
    </row>
    <row r="122" spans="2:11" s="30" customFormat="1">
      <c r="B122" s="28"/>
      <c r="C122" s="92"/>
      <c r="D122" s="40"/>
      <c r="E122" s="40"/>
      <c r="F122" s="40"/>
      <c r="G122" s="29"/>
      <c r="H122" s="29"/>
      <c r="I122" s="29"/>
      <c r="J122" s="29"/>
      <c r="K122" s="41"/>
    </row>
    <row r="123" spans="2:11" s="30" customFormat="1">
      <c r="C123" s="94"/>
      <c r="D123" s="41"/>
      <c r="E123" s="41"/>
      <c r="F123" s="41"/>
      <c r="G123" s="1"/>
      <c r="H123" s="1"/>
      <c r="I123" s="1"/>
      <c r="J123" s="1"/>
      <c r="K123" s="41"/>
    </row>
    <row r="124" spans="2:11" s="30" customFormat="1">
      <c r="C124" s="94"/>
      <c r="D124" s="41"/>
      <c r="E124" s="41"/>
      <c r="F124" s="41"/>
      <c r="G124" s="1"/>
      <c r="H124" s="1"/>
      <c r="I124" s="1"/>
      <c r="J124" s="1"/>
      <c r="K124" s="41"/>
    </row>
    <row r="125" spans="2:11" s="30" customFormat="1">
      <c r="C125" s="94"/>
      <c r="D125" s="41"/>
      <c r="E125" s="41"/>
      <c r="F125" s="41"/>
      <c r="G125" s="1"/>
      <c r="H125" s="1"/>
      <c r="I125" s="1"/>
      <c r="J125" s="1"/>
      <c r="K125" s="41"/>
    </row>
    <row r="126" spans="2:11" s="30" customFormat="1">
      <c r="C126" s="94"/>
      <c r="D126" s="41"/>
      <c r="E126" s="41"/>
      <c r="F126" s="41"/>
      <c r="G126" s="1"/>
      <c r="H126" s="1"/>
      <c r="I126" s="1"/>
      <c r="J126" s="1"/>
      <c r="K126" s="41"/>
    </row>
    <row r="127" spans="2:11" s="30" customFormat="1">
      <c r="C127" s="94"/>
      <c r="D127" s="41"/>
      <c r="E127" s="41"/>
      <c r="F127" s="41"/>
      <c r="G127" s="1"/>
      <c r="H127" s="1"/>
      <c r="I127" s="1"/>
      <c r="J127" s="1"/>
      <c r="K127" s="41"/>
    </row>
    <row r="128" spans="2:11" s="30" customFormat="1">
      <c r="C128" s="94"/>
      <c r="D128" s="41"/>
      <c r="E128" s="41"/>
      <c r="F128" s="41"/>
      <c r="G128" s="1"/>
      <c r="H128" s="1"/>
      <c r="I128" s="1"/>
      <c r="J128" s="1"/>
      <c r="K128" s="41"/>
    </row>
    <row r="129" spans="3:11" s="30" customFormat="1">
      <c r="C129" s="94"/>
      <c r="D129" s="41"/>
      <c r="E129" s="41"/>
      <c r="F129" s="41"/>
      <c r="G129" s="1"/>
      <c r="H129" s="1"/>
      <c r="I129" s="1"/>
      <c r="J129" s="1"/>
      <c r="K129" s="41"/>
    </row>
    <row r="130" spans="3:11" s="30" customFormat="1">
      <c r="C130" s="94"/>
      <c r="D130" s="41"/>
      <c r="E130" s="41"/>
      <c r="F130" s="41"/>
      <c r="G130" s="1"/>
      <c r="H130" s="1"/>
      <c r="I130" s="1"/>
      <c r="J130" s="1"/>
      <c r="K130" s="41"/>
    </row>
    <row r="131" spans="3:11" s="30" customFormat="1">
      <c r="C131" s="94"/>
      <c r="D131" s="41"/>
      <c r="E131" s="41"/>
      <c r="F131" s="41"/>
      <c r="G131" s="1"/>
      <c r="H131" s="1"/>
      <c r="I131" s="1"/>
      <c r="J131" s="1"/>
      <c r="K131" s="41"/>
    </row>
    <row r="132" spans="3:11" s="30" customFormat="1">
      <c r="C132" s="94"/>
      <c r="D132" s="41"/>
      <c r="E132" s="41"/>
      <c r="F132" s="41"/>
      <c r="G132" s="1"/>
      <c r="H132" s="1"/>
      <c r="I132" s="1"/>
      <c r="J132" s="1"/>
      <c r="K132" s="41"/>
    </row>
    <row r="133" spans="3:11" s="30" customFormat="1">
      <c r="C133" s="94"/>
      <c r="D133" s="41"/>
      <c r="E133" s="41"/>
      <c r="F133" s="41"/>
      <c r="G133" s="1"/>
      <c r="H133" s="1"/>
      <c r="I133" s="1"/>
      <c r="J133" s="1"/>
      <c r="K133" s="41"/>
    </row>
    <row r="134" spans="3:11" s="30" customFormat="1">
      <c r="C134" s="94"/>
      <c r="D134" s="41"/>
      <c r="E134" s="41"/>
      <c r="F134" s="41"/>
      <c r="G134" s="1"/>
      <c r="H134" s="1"/>
      <c r="I134" s="1"/>
      <c r="J134" s="1"/>
      <c r="K134" s="41"/>
    </row>
    <row r="135" spans="3:11" s="30" customFormat="1">
      <c r="C135" s="94"/>
      <c r="D135" s="41"/>
      <c r="E135" s="41"/>
      <c r="F135" s="41"/>
      <c r="G135" s="1"/>
      <c r="H135" s="1"/>
      <c r="I135" s="1"/>
      <c r="J135" s="1"/>
      <c r="K135" s="41"/>
    </row>
    <row r="136" spans="3:11" s="30" customFormat="1">
      <c r="C136" s="94"/>
      <c r="D136" s="41"/>
      <c r="E136" s="41"/>
      <c r="F136" s="41"/>
      <c r="G136" s="1"/>
      <c r="H136" s="1"/>
      <c r="I136" s="1"/>
      <c r="J136" s="1"/>
      <c r="K136" s="41"/>
    </row>
    <row r="137" spans="3:11" s="30" customFormat="1">
      <c r="C137" s="94"/>
      <c r="D137" s="41"/>
      <c r="E137" s="41"/>
      <c r="F137" s="41"/>
      <c r="G137" s="1"/>
      <c r="H137" s="1"/>
      <c r="I137" s="1"/>
      <c r="J137" s="1"/>
      <c r="K137" s="41"/>
    </row>
    <row r="138" spans="3:11" s="30" customFormat="1">
      <c r="C138" s="94"/>
      <c r="D138" s="41"/>
      <c r="E138" s="41"/>
      <c r="F138" s="41"/>
      <c r="G138" s="1"/>
      <c r="H138" s="1"/>
      <c r="I138" s="1"/>
      <c r="J138" s="1"/>
      <c r="K138" s="41"/>
    </row>
    <row r="139" spans="3:11" s="30" customFormat="1">
      <c r="C139" s="94"/>
      <c r="D139" s="41"/>
      <c r="E139" s="41"/>
      <c r="F139" s="41"/>
      <c r="G139" s="1"/>
      <c r="H139" s="1"/>
      <c r="I139" s="1"/>
      <c r="J139" s="1"/>
      <c r="K139" s="41"/>
    </row>
    <row r="140" spans="3:11" s="30" customFormat="1">
      <c r="C140" s="94"/>
      <c r="D140" s="41"/>
      <c r="E140" s="41"/>
      <c r="F140" s="41"/>
      <c r="G140" s="1"/>
      <c r="H140" s="1"/>
      <c r="I140" s="1"/>
      <c r="J140" s="1"/>
      <c r="K140" s="41"/>
    </row>
    <row r="141" spans="3:11" s="30" customFormat="1">
      <c r="C141" s="94"/>
      <c r="D141" s="41"/>
      <c r="E141" s="41"/>
      <c r="F141" s="41"/>
      <c r="G141" s="1"/>
      <c r="H141" s="1"/>
      <c r="I141" s="1"/>
      <c r="J141" s="1"/>
      <c r="K141" s="41"/>
    </row>
    <row r="142" spans="3:11" s="30" customFormat="1">
      <c r="C142" s="94"/>
      <c r="D142" s="41"/>
      <c r="E142" s="41"/>
      <c r="F142" s="41"/>
      <c r="G142" s="1"/>
      <c r="H142" s="1"/>
      <c r="I142" s="1"/>
      <c r="J142" s="1"/>
      <c r="K142" s="41"/>
    </row>
    <row r="143" spans="3:11" s="30" customFormat="1">
      <c r="C143" s="94"/>
      <c r="D143" s="41"/>
      <c r="E143" s="41"/>
      <c r="F143" s="41"/>
      <c r="G143" s="1"/>
      <c r="H143" s="1"/>
      <c r="I143" s="1"/>
      <c r="J143" s="1"/>
      <c r="K143" s="41"/>
    </row>
    <row r="144" spans="3:11" s="30" customFormat="1">
      <c r="C144" s="94"/>
      <c r="D144" s="41"/>
      <c r="E144" s="41"/>
      <c r="F144" s="41"/>
      <c r="G144" s="1"/>
      <c r="H144" s="1"/>
      <c r="I144" s="1"/>
      <c r="J144" s="1"/>
      <c r="K144" s="41"/>
    </row>
    <row r="145" spans="3:11" s="30" customFormat="1">
      <c r="C145" s="94"/>
      <c r="D145" s="41"/>
      <c r="E145" s="41"/>
      <c r="F145" s="41"/>
      <c r="G145" s="1"/>
      <c r="H145" s="1"/>
      <c r="I145" s="1"/>
      <c r="J145" s="1"/>
      <c r="K145" s="41"/>
    </row>
    <row r="146" spans="3:11" s="30" customFormat="1">
      <c r="C146" s="94"/>
      <c r="D146" s="41"/>
      <c r="E146" s="41"/>
      <c r="F146" s="41"/>
      <c r="G146" s="1"/>
      <c r="H146" s="1"/>
      <c r="I146" s="1"/>
      <c r="J146" s="1"/>
      <c r="K146" s="41"/>
    </row>
    <row r="147" spans="3:11" s="30" customFormat="1">
      <c r="C147" s="94"/>
      <c r="D147" s="41"/>
      <c r="E147" s="41"/>
      <c r="F147" s="41"/>
      <c r="G147" s="1"/>
      <c r="H147" s="1"/>
      <c r="I147" s="1"/>
      <c r="J147" s="1"/>
      <c r="K147" s="41"/>
    </row>
    <row r="148" spans="3:11" s="30" customFormat="1">
      <c r="C148" s="94"/>
      <c r="D148" s="41"/>
      <c r="E148" s="41"/>
      <c r="F148" s="41"/>
      <c r="G148" s="1"/>
      <c r="H148" s="1"/>
      <c r="I148" s="1"/>
      <c r="J148" s="1"/>
      <c r="K148" s="41"/>
    </row>
    <row r="149" spans="3:11" s="30" customFormat="1">
      <c r="C149" s="94"/>
      <c r="D149" s="41"/>
      <c r="E149" s="41"/>
      <c r="F149" s="41"/>
      <c r="G149" s="1"/>
      <c r="H149" s="1"/>
      <c r="I149" s="1"/>
      <c r="J149" s="1"/>
      <c r="K149" s="41"/>
    </row>
    <row r="150" spans="3:11" s="30" customFormat="1">
      <c r="C150" s="94"/>
      <c r="D150" s="41"/>
      <c r="E150" s="41"/>
      <c r="F150" s="41"/>
      <c r="G150" s="1"/>
      <c r="H150" s="1"/>
      <c r="I150" s="1"/>
      <c r="J150" s="1"/>
      <c r="K150" s="41"/>
    </row>
    <row r="151" spans="3:11" s="30" customFormat="1">
      <c r="C151" s="94"/>
      <c r="D151" s="41"/>
      <c r="E151" s="41"/>
      <c r="F151" s="41"/>
      <c r="G151" s="1"/>
      <c r="H151" s="1"/>
      <c r="I151" s="1"/>
      <c r="J151" s="1"/>
      <c r="K151" s="41"/>
    </row>
    <row r="152" spans="3:11" s="30" customFormat="1">
      <c r="C152" s="94"/>
      <c r="D152" s="41"/>
      <c r="E152" s="41"/>
      <c r="F152" s="41"/>
      <c r="G152" s="1"/>
      <c r="H152" s="1"/>
      <c r="I152" s="1"/>
      <c r="J152" s="1"/>
      <c r="K152" s="41"/>
    </row>
    <row r="153" spans="3:11" s="30" customFormat="1">
      <c r="C153" s="94"/>
      <c r="D153" s="41"/>
      <c r="E153" s="41"/>
      <c r="F153" s="41"/>
      <c r="G153" s="1"/>
      <c r="H153" s="1"/>
      <c r="I153" s="1"/>
      <c r="J153" s="1"/>
      <c r="K153" s="41"/>
    </row>
    <row r="154" spans="3:11" s="30" customFormat="1">
      <c r="C154" s="94"/>
      <c r="D154" s="41"/>
      <c r="E154" s="41"/>
      <c r="F154" s="41"/>
      <c r="G154" s="1"/>
      <c r="H154" s="1"/>
      <c r="I154" s="1"/>
      <c r="J154" s="1"/>
      <c r="K154" s="41"/>
    </row>
    <row r="155" spans="3:11" s="30" customFormat="1">
      <c r="C155" s="94"/>
      <c r="D155" s="41"/>
      <c r="E155" s="41"/>
      <c r="F155" s="41"/>
      <c r="G155" s="1"/>
      <c r="H155" s="1"/>
      <c r="I155" s="1"/>
      <c r="J155" s="1"/>
      <c r="K155" s="41"/>
    </row>
    <row r="156" spans="3:11" s="30" customFormat="1">
      <c r="C156" s="94"/>
      <c r="D156" s="41"/>
      <c r="E156" s="41"/>
      <c r="F156" s="41"/>
      <c r="G156" s="1"/>
      <c r="H156" s="1"/>
      <c r="I156" s="1"/>
      <c r="J156" s="1"/>
      <c r="K156" s="41"/>
    </row>
    <row r="157" spans="3:11" s="30" customFormat="1">
      <c r="C157" s="94"/>
      <c r="D157" s="41"/>
      <c r="E157" s="41"/>
      <c r="F157" s="41"/>
      <c r="G157" s="1"/>
      <c r="H157" s="1"/>
      <c r="I157" s="1"/>
      <c r="J157" s="1"/>
      <c r="K157" s="41"/>
    </row>
    <row r="158" spans="3:11" s="30" customFormat="1">
      <c r="C158" s="94"/>
      <c r="D158" s="41"/>
      <c r="E158" s="41"/>
      <c r="F158" s="41"/>
      <c r="G158" s="1"/>
      <c r="H158" s="1"/>
      <c r="I158" s="1"/>
      <c r="J158" s="1"/>
      <c r="K158" s="41"/>
    </row>
    <row r="159" spans="3:11" s="30" customFormat="1">
      <c r="C159" s="94"/>
      <c r="D159" s="41"/>
      <c r="E159" s="41"/>
      <c r="F159" s="41"/>
      <c r="G159" s="1"/>
      <c r="H159" s="1"/>
      <c r="I159" s="1"/>
      <c r="J159" s="1"/>
      <c r="K159" s="41"/>
    </row>
    <row r="160" spans="3:11" s="30" customFormat="1">
      <c r="C160" s="94"/>
      <c r="D160" s="41"/>
      <c r="E160" s="41"/>
      <c r="F160" s="41"/>
      <c r="G160" s="1"/>
      <c r="H160" s="1"/>
      <c r="I160" s="1"/>
      <c r="J160" s="1"/>
      <c r="K160" s="41"/>
    </row>
    <row r="161" spans="3:11" s="30" customFormat="1">
      <c r="C161" s="94"/>
      <c r="D161" s="41"/>
      <c r="E161" s="41"/>
      <c r="F161" s="41"/>
      <c r="G161" s="1"/>
      <c r="H161" s="1"/>
      <c r="I161" s="1"/>
      <c r="J161" s="1"/>
      <c r="K161" s="41"/>
    </row>
    <row r="162" spans="3:11" s="30" customFormat="1">
      <c r="C162" s="94"/>
      <c r="D162" s="41"/>
      <c r="E162" s="41"/>
      <c r="F162" s="41"/>
      <c r="G162" s="1"/>
      <c r="H162" s="1"/>
      <c r="I162" s="1"/>
      <c r="J162" s="1"/>
      <c r="K162" s="41"/>
    </row>
    <row r="163" spans="3:11" s="30" customFormat="1">
      <c r="C163" s="94"/>
      <c r="F163" s="25"/>
      <c r="G163" s="1"/>
      <c r="H163" s="1"/>
      <c r="I163" s="1"/>
      <c r="J163" s="1"/>
      <c r="K163" s="41"/>
    </row>
    <row r="164" spans="3:11" s="30" customFormat="1">
      <c r="C164" s="94"/>
      <c r="F164" s="25"/>
      <c r="G164" s="1"/>
      <c r="H164" s="1"/>
      <c r="I164" s="1"/>
      <c r="J164" s="1"/>
      <c r="K164" s="41"/>
    </row>
    <row r="165" spans="3:11" s="30" customFormat="1">
      <c r="C165" s="94"/>
      <c r="F165" s="25"/>
      <c r="G165" s="1"/>
      <c r="H165" s="1"/>
      <c r="I165" s="1"/>
      <c r="J165" s="1"/>
      <c r="K165" s="41"/>
    </row>
    <row r="166" spans="3:11" s="30" customFormat="1">
      <c r="C166" s="94"/>
      <c r="F166" s="25"/>
      <c r="G166" s="1"/>
      <c r="H166" s="1"/>
      <c r="I166" s="1"/>
      <c r="J166" s="1"/>
      <c r="K166" s="41"/>
    </row>
    <row r="167" spans="3:11" s="30" customFormat="1">
      <c r="C167" s="94"/>
      <c r="F167" s="25"/>
      <c r="G167" s="1"/>
      <c r="H167" s="1"/>
      <c r="I167" s="1"/>
      <c r="J167" s="1"/>
      <c r="K167" s="41"/>
    </row>
    <row r="168" spans="3:11" s="30" customFormat="1">
      <c r="C168" s="94"/>
      <c r="F168" s="25"/>
      <c r="G168" s="1"/>
      <c r="H168" s="1"/>
      <c r="I168" s="1"/>
      <c r="J168" s="1"/>
      <c r="K168" s="41"/>
    </row>
    <row r="169" spans="3:11" s="30" customFormat="1">
      <c r="C169" s="94"/>
      <c r="F169" s="25"/>
      <c r="G169" s="1"/>
      <c r="H169" s="1"/>
      <c r="I169" s="1"/>
      <c r="J169" s="1"/>
      <c r="K169" s="41"/>
    </row>
    <row r="170" spans="3:11" s="30" customFormat="1">
      <c r="C170" s="94"/>
      <c r="F170" s="25"/>
      <c r="G170" s="1"/>
      <c r="H170" s="1"/>
      <c r="I170" s="1"/>
      <c r="J170" s="1"/>
      <c r="K170" s="41"/>
    </row>
    <row r="171" spans="3:11" s="30" customFormat="1">
      <c r="C171" s="94"/>
      <c r="F171" s="25"/>
      <c r="G171" s="1"/>
      <c r="H171" s="1"/>
      <c r="I171" s="1"/>
      <c r="J171" s="1"/>
      <c r="K171" s="41"/>
    </row>
    <row r="172" spans="3:11" s="30" customFormat="1">
      <c r="C172" s="94"/>
      <c r="F172" s="25"/>
      <c r="G172" s="1"/>
      <c r="H172" s="1"/>
      <c r="I172" s="1"/>
      <c r="J172" s="1"/>
      <c r="K172" s="41"/>
    </row>
    <row r="173" spans="3:11" s="30" customFormat="1">
      <c r="C173" s="94"/>
      <c r="F173" s="25"/>
      <c r="G173" s="1"/>
      <c r="H173" s="1"/>
      <c r="I173" s="1"/>
      <c r="J173" s="1"/>
      <c r="K173" s="41"/>
    </row>
    <row r="174" spans="3:11" s="30" customFormat="1">
      <c r="C174" s="94"/>
      <c r="F174" s="25"/>
      <c r="G174" s="1"/>
      <c r="H174" s="1"/>
      <c r="I174" s="1"/>
      <c r="J174" s="1"/>
      <c r="K174" s="41"/>
    </row>
    <row r="175" spans="3:11" s="30" customFormat="1">
      <c r="C175" s="94"/>
      <c r="F175" s="25"/>
      <c r="G175" s="1"/>
      <c r="H175" s="1"/>
      <c r="I175" s="1"/>
      <c r="J175" s="1"/>
      <c r="K175" s="41"/>
    </row>
    <row r="176" spans="3:11" s="30" customFormat="1">
      <c r="C176" s="94"/>
      <c r="F176" s="25"/>
      <c r="G176" s="1"/>
      <c r="H176" s="1"/>
      <c r="I176" s="1"/>
      <c r="J176" s="1"/>
      <c r="K176" s="41"/>
    </row>
    <row r="177" spans="3:11" s="30" customFormat="1">
      <c r="C177" s="94"/>
      <c r="F177" s="25"/>
      <c r="G177" s="1"/>
      <c r="H177" s="1"/>
      <c r="I177" s="1"/>
      <c r="J177" s="1"/>
      <c r="K177" s="41"/>
    </row>
    <row r="178" spans="3:11" s="30" customFormat="1">
      <c r="C178" s="94"/>
      <c r="F178" s="25"/>
      <c r="G178" s="1"/>
      <c r="H178" s="1"/>
      <c r="I178" s="1"/>
      <c r="J178" s="1"/>
      <c r="K178" s="41"/>
    </row>
    <row r="179" spans="3:11" s="30" customFormat="1">
      <c r="C179" s="94"/>
      <c r="F179" s="25"/>
      <c r="G179" s="1"/>
      <c r="H179" s="1"/>
      <c r="I179" s="1"/>
      <c r="J179" s="1"/>
      <c r="K179" s="41"/>
    </row>
    <row r="180" spans="3:11" s="30" customFormat="1">
      <c r="C180" s="94"/>
      <c r="F180" s="25"/>
      <c r="G180" s="1"/>
      <c r="H180" s="1"/>
      <c r="I180" s="1"/>
      <c r="J180" s="1"/>
      <c r="K180" s="41"/>
    </row>
    <row r="181" spans="3:11" s="30" customFormat="1">
      <c r="C181" s="94"/>
      <c r="F181" s="25"/>
      <c r="G181" s="1"/>
      <c r="H181" s="1"/>
      <c r="I181" s="1"/>
      <c r="J181" s="1"/>
      <c r="K181" s="41"/>
    </row>
    <row r="182" spans="3:11" s="30" customFormat="1">
      <c r="C182" s="94"/>
      <c r="F182" s="25"/>
      <c r="G182" s="1"/>
      <c r="H182" s="1"/>
      <c r="I182" s="1"/>
      <c r="J182" s="1"/>
      <c r="K182" s="41"/>
    </row>
    <row r="183" spans="3:11" s="30" customFormat="1">
      <c r="C183" s="94"/>
      <c r="F183" s="25"/>
      <c r="G183" s="1"/>
      <c r="H183" s="1"/>
      <c r="I183" s="1"/>
      <c r="J183" s="1"/>
      <c r="K183" s="41"/>
    </row>
    <row r="184" spans="3:11" s="30" customFormat="1">
      <c r="C184" s="94"/>
      <c r="F184" s="25"/>
      <c r="G184" s="1"/>
      <c r="H184" s="1"/>
      <c r="I184" s="1"/>
      <c r="J184" s="1"/>
      <c r="K184" s="41"/>
    </row>
    <row r="185" spans="3:11" s="30" customFormat="1">
      <c r="C185" s="94"/>
      <c r="F185" s="25"/>
      <c r="G185" s="1"/>
      <c r="H185" s="1"/>
      <c r="I185" s="1"/>
      <c r="J185" s="1"/>
      <c r="K185" s="41"/>
    </row>
    <row r="186" spans="3:11" s="30" customFormat="1">
      <c r="C186" s="94"/>
      <c r="F186" s="25"/>
      <c r="G186" s="1"/>
      <c r="H186" s="1"/>
      <c r="I186" s="1"/>
      <c r="J186" s="1"/>
      <c r="K186" s="41"/>
    </row>
    <row r="187" spans="3:11" s="30" customFormat="1">
      <c r="C187" s="94"/>
      <c r="F187" s="25"/>
      <c r="G187" s="1"/>
      <c r="H187" s="1"/>
      <c r="I187" s="1"/>
      <c r="J187" s="1"/>
      <c r="K187" s="41"/>
    </row>
    <row r="188" spans="3:11" s="30" customFormat="1">
      <c r="C188" s="94"/>
      <c r="F188" s="25"/>
      <c r="G188" s="1"/>
      <c r="H188" s="1"/>
      <c r="I188" s="1"/>
      <c r="J188" s="1"/>
      <c r="K188" s="41"/>
    </row>
    <row r="189" spans="3:11" s="30" customFormat="1">
      <c r="C189" s="94"/>
      <c r="F189" s="25"/>
      <c r="G189" s="1"/>
      <c r="H189" s="1"/>
      <c r="I189" s="1"/>
      <c r="J189" s="1"/>
      <c r="K189" s="41"/>
    </row>
    <row r="190" spans="3:11" s="30" customFormat="1">
      <c r="C190" s="94"/>
      <c r="F190" s="25"/>
      <c r="G190" s="1"/>
      <c r="H190" s="1"/>
      <c r="I190" s="1"/>
      <c r="J190" s="1"/>
      <c r="K190" s="41"/>
    </row>
    <row r="191" spans="3:11" s="30" customFormat="1">
      <c r="C191" s="94"/>
      <c r="F191" s="25"/>
      <c r="G191" s="1"/>
      <c r="H191" s="1"/>
      <c r="I191" s="1"/>
      <c r="J191" s="1"/>
      <c r="K191" s="41"/>
    </row>
    <row r="192" spans="3:11" s="30" customFormat="1">
      <c r="C192" s="94"/>
      <c r="F192" s="25"/>
      <c r="G192" s="1"/>
      <c r="H192" s="1"/>
      <c r="I192" s="1"/>
      <c r="J192" s="1"/>
      <c r="K192" s="41"/>
    </row>
    <row r="193" spans="3:11" s="30" customFormat="1">
      <c r="C193" s="94"/>
      <c r="F193" s="25"/>
      <c r="G193" s="1"/>
      <c r="H193" s="1"/>
      <c r="I193" s="1"/>
      <c r="J193" s="1"/>
      <c r="K193" s="41"/>
    </row>
    <row r="194" spans="3:11" s="30" customFormat="1">
      <c r="C194" s="94"/>
      <c r="F194" s="25"/>
      <c r="G194" s="1"/>
      <c r="H194" s="1"/>
      <c r="I194" s="1"/>
      <c r="J194" s="1"/>
      <c r="K194" s="41"/>
    </row>
    <row r="195" spans="3:11" s="30" customFormat="1">
      <c r="C195" s="94"/>
      <c r="F195" s="25"/>
      <c r="G195" s="1"/>
      <c r="H195" s="1"/>
      <c r="I195" s="1"/>
      <c r="J195" s="1"/>
      <c r="K195" s="41"/>
    </row>
    <row r="196" spans="3:11" s="30" customFormat="1">
      <c r="C196" s="94"/>
      <c r="F196" s="25"/>
      <c r="G196" s="1"/>
      <c r="H196" s="1"/>
      <c r="I196" s="1"/>
      <c r="J196" s="1"/>
      <c r="K196" s="41"/>
    </row>
    <row r="197" spans="3:11" s="30" customFormat="1">
      <c r="C197" s="94"/>
      <c r="F197" s="25"/>
      <c r="G197" s="1"/>
      <c r="H197" s="1"/>
      <c r="I197" s="1"/>
      <c r="J197" s="1"/>
      <c r="K197" s="41"/>
    </row>
    <row r="198" spans="3:11" s="30" customFormat="1">
      <c r="C198" s="94"/>
      <c r="F198" s="25"/>
      <c r="G198" s="1"/>
      <c r="H198" s="1"/>
      <c r="I198" s="1"/>
      <c r="J198" s="1"/>
      <c r="K198" s="41"/>
    </row>
    <row r="199" spans="3:11" s="30" customFormat="1">
      <c r="C199" s="94"/>
      <c r="F199" s="25"/>
      <c r="G199" s="1"/>
      <c r="H199" s="1"/>
      <c r="I199" s="1"/>
      <c r="J199" s="1"/>
      <c r="K199" s="41"/>
    </row>
    <row r="200" spans="3:11" s="30" customFormat="1">
      <c r="C200" s="94"/>
      <c r="F200" s="25"/>
      <c r="G200" s="1"/>
      <c r="H200" s="1"/>
      <c r="I200" s="1"/>
      <c r="J200" s="1"/>
      <c r="K200" s="41"/>
    </row>
    <row r="201" spans="3:11" s="30" customFormat="1">
      <c r="C201" s="94"/>
      <c r="F201" s="25"/>
      <c r="G201" s="1"/>
      <c r="H201" s="1"/>
      <c r="I201" s="1"/>
      <c r="J201" s="1"/>
      <c r="K201" s="41"/>
    </row>
    <row r="202" spans="3:11" s="30" customFormat="1">
      <c r="C202" s="94"/>
      <c r="F202" s="25"/>
      <c r="G202" s="1"/>
      <c r="H202" s="1"/>
      <c r="I202" s="1"/>
      <c r="J202" s="1"/>
      <c r="K202" s="41"/>
    </row>
    <row r="203" spans="3:11" s="30" customFormat="1">
      <c r="C203" s="94"/>
      <c r="F203" s="25"/>
      <c r="G203" s="1"/>
      <c r="H203" s="1"/>
      <c r="I203" s="1"/>
      <c r="J203" s="1"/>
      <c r="K203" s="41"/>
    </row>
    <row r="204" spans="3:11" s="30" customFormat="1">
      <c r="C204" s="94"/>
      <c r="F204" s="25"/>
      <c r="G204" s="1"/>
      <c r="H204" s="1"/>
      <c r="I204" s="1"/>
      <c r="J204" s="1"/>
      <c r="K204" s="41"/>
    </row>
    <row r="205" spans="3:11" s="30" customFormat="1">
      <c r="C205" s="94"/>
      <c r="F205" s="25"/>
      <c r="G205" s="1"/>
      <c r="H205" s="1"/>
      <c r="I205" s="1"/>
      <c r="J205" s="1"/>
      <c r="K205" s="41"/>
    </row>
    <row r="206" spans="3:11" s="30" customFormat="1">
      <c r="C206" s="94"/>
      <c r="F206" s="25"/>
      <c r="G206" s="1"/>
      <c r="H206" s="1"/>
      <c r="I206" s="1"/>
      <c r="J206" s="1"/>
      <c r="K206" s="41"/>
    </row>
    <row r="207" spans="3:11" s="30" customFormat="1">
      <c r="C207" s="94"/>
      <c r="F207" s="25"/>
      <c r="G207" s="1"/>
      <c r="H207" s="1"/>
      <c r="I207" s="1"/>
      <c r="J207" s="1"/>
      <c r="K207" s="41"/>
    </row>
    <row r="208" spans="3:11" s="30" customFormat="1">
      <c r="C208" s="94"/>
      <c r="F208" s="25"/>
      <c r="G208" s="1"/>
      <c r="H208" s="1"/>
      <c r="I208" s="1"/>
      <c r="J208" s="1"/>
      <c r="K208" s="41"/>
    </row>
    <row r="209" spans="3:11" s="30" customFormat="1">
      <c r="C209" s="94"/>
      <c r="F209" s="25"/>
      <c r="G209" s="1"/>
      <c r="H209" s="1"/>
      <c r="I209" s="1"/>
      <c r="J209" s="1"/>
      <c r="K209" s="41"/>
    </row>
    <row r="210" spans="3:11" s="30" customFormat="1">
      <c r="C210" s="94"/>
      <c r="F210" s="25"/>
      <c r="G210" s="1"/>
      <c r="H210" s="1"/>
      <c r="I210" s="1"/>
      <c r="J210" s="1"/>
      <c r="K210" s="41"/>
    </row>
    <row r="211" spans="3:11" s="30" customFormat="1">
      <c r="C211" s="94"/>
      <c r="F211" s="25"/>
      <c r="G211" s="1"/>
      <c r="H211" s="1"/>
      <c r="I211" s="1"/>
      <c r="J211" s="1"/>
      <c r="K211" s="41"/>
    </row>
    <row r="212" spans="3:11" s="30" customFormat="1">
      <c r="C212" s="94"/>
      <c r="F212" s="25"/>
      <c r="G212" s="1"/>
      <c r="H212" s="1"/>
      <c r="I212" s="1"/>
      <c r="J212" s="1"/>
      <c r="K212" s="41"/>
    </row>
    <row r="213" spans="3:11" s="30" customFormat="1">
      <c r="C213" s="94"/>
      <c r="F213" s="25"/>
      <c r="G213" s="1"/>
      <c r="H213" s="1"/>
      <c r="I213" s="1"/>
      <c r="J213" s="1"/>
      <c r="K213" s="41"/>
    </row>
    <row r="214" spans="3:11" s="30" customFormat="1">
      <c r="C214" s="94"/>
      <c r="F214" s="25"/>
      <c r="G214" s="1"/>
      <c r="H214" s="1"/>
      <c r="I214" s="1"/>
      <c r="J214" s="1"/>
      <c r="K214" s="41"/>
    </row>
    <row r="215" spans="3:11" s="30" customFormat="1">
      <c r="C215" s="5"/>
      <c r="F215" s="25"/>
      <c r="G215" s="1"/>
      <c r="H215" s="1"/>
      <c r="I215" s="1"/>
      <c r="J215" s="1"/>
      <c r="K215" s="41"/>
    </row>
    <row r="216" spans="3:11" s="30" customFormat="1">
      <c r="C216" s="5"/>
      <c r="F216" s="25"/>
      <c r="G216" s="1"/>
      <c r="H216" s="1"/>
      <c r="I216" s="1"/>
      <c r="J216" s="1"/>
      <c r="K216" s="41"/>
    </row>
    <row r="217" spans="3:11" s="30" customFormat="1">
      <c r="C217" s="5"/>
      <c r="F217" s="25"/>
      <c r="G217" s="1"/>
      <c r="H217" s="1"/>
      <c r="I217" s="1"/>
      <c r="J217" s="1"/>
      <c r="K217" s="41"/>
    </row>
    <row r="218" spans="3:11" s="30" customFormat="1">
      <c r="C218" s="5"/>
      <c r="F218" s="25"/>
      <c r="G218" s="1"/>
      <c r="H218" s="1"/>
      <c r="I218" s="1"/>
      <c r="J218" s="1"/>
      <c r="K218" s="41"/>
    </row>
    <row r="219" spans="3:11" s="30" customFormat="1">
      <c r="C219" s="5"/>
      <c r="F219" s="25"/>
      <c r="G219" s="1"/>
      <c r="H219" s="1"/>
      <c r="I219" s="1"/>
      <c r="J219" s="1"/>
      <c r="K219" s="41"/>
    </row>
    <row r="220" spans="3:11" s="30" customFormat="1">
      <c r="C220" s="5"/>
      <c r="F220" s="25"/>
      <c r="G220" s="1"/>
      <c r="H220" s="1"/>
      <c r="I220" s="1"/>
      <c r="J220" s="1"/>
      <c r="K220" s="41"/>
    </row>
    <row r="221" spans="3:11" s="30" customFormat="1">
      <c r="C221" s="5"/>
      <c r="F221" s="25"/>
      <c r="G221" s="1"/>
      <c r="H221" s="1"/>
      <c r="I221" s="1"/>
      <c r="J221" s="1"/>
      <c r="K221" s="41"/>
    </row>
    <row r="222" spans="3:11" s="30" customFormat="1">
      <c r="C222" s="5"/>
      <c r="F222" s="25"/>
      <c r="G222" s="1"/>
      <c r="H222" s="1"/>
      <c r="I222" s="1"/>
      <c r="J222" s="1"/>
      <c r="K222" s="41"/>
    </row>
    <row r="223" spans="3:11" s="30" customFormat="1">
      <c r="C223" s="5"/>
      <c r="F223" s="25"/>
      <c r="G223" s="1"/>
      <c r="H223" s="1"/>
      <c r="I223" s="1"/>
      <c r="J223" s="1"/>
      <c r="K223" s="41"/>
    </row>
    <row r="224" spans="3:11" s="30" customFormat="1">
      <c r="C224" s="5"/>
      <c r="F224" s="25"/>
      <c r="G224" s="1"/>
      <c r="H224" s="1"/>
      <c r="I224" s="1"/>
      <c r="J224" s="1"/>
      <c r="K224" s="41"/>
    </row>
    <row r="225" spans="3:11" s="30" customFormat="1">
      <c r="C225" s="5"/>
      <c r="F225" s="25"/>
      <c r="G225" s="1"/>
      <c r="H225" s="1"/>
      <c r="I225" s="1"/>
      <c r="J225" s="1"/>
      <c r="K225" s="41"/>
    </row>
    <row r="226" spans="3:11" s="30" customFormat="1">
      <c r="C226" s="5"/>
      <c r="F226" s="25"/>
      <c r="G226" s="1"/>
      <c r="H226" s="1"/>
      <c r="I226" s="1"/>
      <c r="J226" s="1"/>
      <c r="K226" s="41"/>
    </row>
    <row r="227" spans="3:11" s="30" customFormat="1">
      <c r="C227" s="5"/>
      <c r="F227" s="25"/>
      <c r="G227" s="1"/>
      <c r="H227" s="1"/>
      <c r="I227" s="1"/>
      <c r="J227" s="1"/>
      <c r="K227" s="41"/>
    </row>
    <row r="228" spans="3:11" s="30" customFormat="1">
      <c r="C228" s="5"/>
      <c r="F228" s="25"/>
      <c r="G228" s="1"/>
      <c r="H228" s="1"/>
      <c r="I228" s="1"/>
      <c r="J228" s="1"/>
      <c r="K228" s="41"/>
    </row>
    <row r="229" spans="3:11" s="30" customFormat="1">
      <c r="C229" s="5"/>
      <c r="F229" s="25"/>
      <c r="G229" s="1"/>
      <c r="H229" s="1"/>
      <c r="I229" s="1"/>
      <c r="J229" s="1"/>
      <c r="K229" s="41"/>
    </row>
    <row r="230" spans="3:11" s="30" customFormat="1">
      <c r="C230" s="5"/>
      <c r="F230" s="25"/>
      <c r="G230" s="1"/>
      <c r="H230" s="1"/>
      <c r="I230" s="1"/>
      <c r="J230" s="1"/>
      <c r="K230" s="41"/>
    </row>
    <row r="231" spans="3:11" s="30" customFormat="1">
      <c r="C231" s="5"/>
      <c r="F231" s="25"/>
      <c r="G231" s="1"/>
      <c r="H231" s="1"/>
      <c r="I231" s="1"/>
      <c r="J231" s="1"/>
      <c r="K231" s="41"/>
    </row>
    <row r="232" spans="3:11" s="30" customFormat="1">
      <c r="C232" s="5"/>
      <c r="F232" s="25"/>
      <c r="G232" s="1"/>
      <c r="H232" s="1"/>
      <c r="I232" s="1"/>
      <c r="J232" s="1"/>
      <c r="K232" s="41"/>
    </row>
    <row r="233" spans="3:11" s="30" customFormat="1">
      <c r="C233" s="5"/>
      <c r="F233" s="25"/>
      <c r="G233" s="1"/>
      <c r="H233" s="1"/>
      <c r="I233" s="1"/>
      <c r="J233" s="1"/>
      <c r="K233" s="41"/>
    </row>
    <row r="234" spans="3:11" s="30" customFormat="1">
      <c r="C234" s="5"/>
      <c r="F234" s="25"/>
      <c r="G234" s="1"/>
      <c r="H234" s="1"/>
      <c r="I234" s="1"/>
      <c r="J234" s="1"/>
      <c r="K234" s="41"/>
    </row>
    <row r="235" spans="3:11" s="30" customFormat="1">
      <c r="C235" s="5"/>
      <c r="F235" s="25"/>
      <c r="G235" s="1"/>
      <c r="H235" s="1"/>
      <c r="I235" s="1"/>
      <c r="J235" s="1"/>
      <c r="K235" s="41"/>
    </row>
    <row r="236" spans="3:11" s="30" customFormat="1">
      <c r="C236" s="5"/>
      <c r="F236" s="25"/>
      <c r="G236" s="1"/>
      <c r="H236" s="1"/>
      <c r="I236" s="1"/>
      <c r="J236" s="1"/>
      <c r="K236" s="41"/>
    </row>
    <row r="237" spans="3:11" s="30" customFormat="1">
      <c r="C237" s="5"/>
      <c r="F237" s="25"/>
      <c r="G237" s="1"/>
      <c r="H237" s="1"/>
      <c r="I237" s="1"/>
      <c r="J237" s="1"/>
      <c r="K237" s="41"/>
    </row>
    <row r="238" spans="3:11" s="30" customFormat="1">
      <c r="C238" s="5"/>
      <c r="F238" s="25"/>
      <c r="G238" s="1"/>
      <c r="H238" s="1"/>
      <c r="I238" s="1"/>
      <c r="J238" s="1"/>
      <c r="K238" s="41"/>
    </row>
    <row r="239" spans="3:11" s="30" customFormat="1">
      <c r="C239" s="5"/>
      <c r="F239" s="25"/>
      <c r="G239" s="1"/>
      <c r="H239" s="1"/>
      <c r="I239" s="1"/>
      <c r="J239" s="1"/>
      <c r="K239" s="41"/>
    </row>
    <row r="240" spans="3:11" s="30" customFormat="1">
      <c r="C240" s="5"/>
      <c r="F240" s="25"/>
      <c r="G240" s="1"/>
      <c r="H240" s="1"/>
      <c r="I240" s="1"/>
      <c r="J240" s="1"/>
      <c r="K240" s="41"/>
    </row>
    <row r="241" spans="3:11" s="30" customFormat="1">
      <c r="C241" s="5"/>
      <c r="F241" s="25"/>
      <c r="G241" s="1"/>
      <c r="H241" s="1"/>
      <c r="I241" s="1"/>
      <c r="J241" s="1"/>
      <c r="K241" s="41"/>
    </row>
    <row r="242" spans="3:11" s="30" customFormat="1">
      <c r="C242" s="5"/>
      <c r="F242" s="25"/>
      <c r="G242" s="1"/>
      <c r="H242" s="1"/>
      <c r="I242" s="1"/>
      <c r="J242" s="1"/>
      <c r="K242" s="41"/>
    </row>
    <row r="243" spans="3:11" s="30" customFormat="1">
      <c r="C243" s="5"/>
      <c r="F243" s="25"/>
      <c r="G243" s="1"/>
      <c r="H243" s="1"/>
      <c r="I243" s="1"/>
      <c r="J243" s="1"/>
      <c r="K243" s="41"/>
    </row>
    <row r="244" spans="3:11" s="30" customFormat="1">
      <c r="C244" s="5"/>
      <c r="F244" s="25"/>
      <c r="G244" s="1"/>
      <c r="H244" s="1"/>
      <c r="I244" s="1"/>
      <c r="J244" s="1"/>
      <c r="K244" s="41"/>
    </row>
    <row r="245" spans="3:11" s="30" customFormat="1">
      <c r="C245" s="5"/>
      <c r="F245" s="25"/>
      <c r="G245" s="1"/>
      <c r="H245" s="1"/>
      <c r="I245" s="1"/>
      <c r="J245" s="1"/>
      <c r="K245" s="41"/>
    </row>
    <row r="246" spans="3:11" s="30" customFormat="1">
      <c r="C246" s="5"/>
      <c r="F246" s="25"/>
      <c r="G246" s="1"/>
      <c r="H246" s="1"/>
      <c r="I246" s="1"/>
      <c r="J246" s="1"/>
      <c r="K246" s="41"/>
    </row>
    <row r="247" spans="3:11" s="30" customFormat="1">
      <c r="C247" s="5"/>
      <c r="F247" s="25"/>
      <c r="G247" s="1"/>
      <c r="H247" s="1"/>
      <c r="I247" s="1"/>
      <c r="J247" s="1"/>
      <c r="K247" s="41"/>
    </row>
    <row r="248" spans="3:11" s="30" customFormat="1">
      <c r="C248" s="5"/>
      <c r="F248" s="25"/>
      <c r="G248" s="1"/>
      <c r="H248" s="1"/>
      <c r="I248" s="1"/>
      <c r="J248" s="1"/>
      <c r="K248" s="41"/>
    </row>
    <row r="249" spans="3:11" s="30" customFormat="1">
      <c r="C249" s="5"/>
      <c r="F249" s="25"/>
      <c r="G249" s="1"/>
      <c r="H249" s="1"/>
      <c r="I249" s="1"/>
      <c r="J249" s="1"/>
      <c r="K249" s="41"/>
    </row>
    <row r="250" spans="3:11" s="30" customFormat="1">
      <c r="C250" s="5"/>
      <c r="F250" s="25"/>
      <c r="G250" s="1"/>
      <c r="H250" s="1"/>
      <c r="I250" s="1"/>
      <c r="J250" s="1"/>
      <c r="K250" s="41"/>
    </row>
    <row r="251" spans="3:11" s="30" customFormat="1">
      <c r="C251" s="5"/>
      <c r="F251" s="25"/>
      <c r="G251" s="1"/>
      <c r="H251" s="1"/>
      <c r="I251" s="1"/>
      <c r="J251" s="1"/>
      <c r="K251" s="41"/>
    </row>
    <row r="252" spans="3:11" s="30" customFormat="1">
      <c r="C252" s="5"/>
      <c r="F252" s="25"/>
      <c r="G252" s="1"/>
      <c r="H252" s="1"/>
      <c r="I252" s="1"/>
      <c r="J252" s="1"/>
      <c r="K252" s="41"/>
    </row>
    <row r="253" spans="3:11" s="30" customFormat="1">
      <c r="C253" s="5"/>
      <c r="F253" s="25"/>
      <c r="G253" s="1"/>
      <c r="H253" s="1"/>
      <c r="I253" s="1"/>
      <c r="J253" s="1"/>
      <c r="K253" s="41"/>
    </row>
  </sheetData>
  <mergeCells count="54">
    <mergeCell ref="H1:J1"/>
    <mergeCell ref="B2:C2"/>
    <mergeCell ref="B3:C3"/>
    <mergeCell ref="F3:I3"/>
    <mergeCell ref="B14:C14"/>
    <mergeCell ref="D14:H14"/>
    <mergeCell ref="B10:C10"/>
    <mergeCell ref="D10:F10"/>
    <mergeCell ref="B11:C11"/>
    <mergeCell ref="D11:H11"/>
    <mergeCell ref="B12:C12"/>
    <mergeCell ref="D12:F12"/>
    <mergeCell ref="B13:C13"/>
    <mergeCell ref="D13:F13"/>
    <mergeCell ref="B9:C9"/>
    <mergeCell ref="B4:C4"/>
    <mergeCell ref="F4:I4"/>
    <mergeCell ref="F6:I6"/>
    <mergeCell ref="F7:J7"/>
    <mergeCell ref="G8:J8"/>
    <mergeCell ref="B21:C21"/>
    <mergeCell ref="D21:F21"/>
    <mergeCell ref="G19:I19"/>
    <mergeCell ref="B19:C19"/>
    <mergeCell ref="D19:F19"/>
    <mergeCell ref="B15:C15"/>
    <mergeCell ref="D15:F15"/>
    <mergeCell ref="D114:F114"/>
    <mergeCell ref="B16:C16"/>
    <mergeCell ref="D16:H16"/>
    <mergeCell ref="G18:I18"/>
    <mergeCell ref="B20:C20"/>
    <mergeCell ref="D20:F20"/>
    <mergeCell ref="D18:F18"/>
    <mergeCell ref="B18:C18"/>
    <mergeCell ref="B17:C17"/>
    <mergeCell ref="D17:F17"/>
    <mergeCell ref="C25:H25"/>
    <mergeCell ref="B22:C22"/>
    <mergeCell ref="D22:F22"/>
    <mergeCell ref="C23:J23"/>
    <mergeCell ref="B24:J24"/>
    <mergeCell ref="D117:F117"/>
    <mergeCell ref="H117:J117"/>
    <mergeCell ref="F26:F27"/>
    <mergeCell ref="H114:J114"/>
    <mergeCell ref="H116:J116"/>
    <mergeCell ref="B88:B89"/>
    <mergeCell ref="H113:J113"/>
    <mergeCell ref="B26:B27"/>
    <mergeCell ref="C26:C27"/>
    <mergeCell ref="D26:D27"/>
    <mergeCell ref="E26:E27"/>
    <mergeCell ref="G26:J26"/>
  </mergeCells>
  <phoneticPr fontId="8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  <pageSetUpPr fitToPage="1"/>
  </sheetPr>
  <dimension ref="A1:AO253"/>
  <sheetViews>
    <sheetView topLeftCell="A17" zoomScale="75" zoomScaleNormal="75" workbookViewId="0">
      <selection activeCell="E44" sqref="E44"/>
    </sheetView>
  </sheetViews>
  <sheetFormatPr defaultColWidth="9.109375" defaultRowHeight="18"/>
  <cols>
    <col min="1" max="1" width="3.77734375" style="1" customWidth="1"/>
    <col min="2" max="2" width="11.109375" style="1" customWidth="1"/>
    <col min="3" max="3" width="54.5546875" style="1" customWidth="1"/>
    <col min="4" max="4" width="16.44140625" style="30" customWidth="1"/>
    <col min="5" max="5" width="18" style="30" customWidth="1"/>
    <col min="6" max="6" width="18" style="25" customWidth="1"/>
    <col min="7" max="8" width="16.6640625" style="1" customWidth="1"/>
    <col min="9" max="9" width="21.21875" style="1" customWidth="1"/>
    <col min="10" max="10" width="19.109375" style="1" customWidth="1"/>
    <col min="11" max="11" width="9.109375" style="32"/>
    <col min="12" max="16384" width="9.109375" style="1"/>
  </cols>
  <sheetData>
    <row r="1" spans="2:11" s="65" customFormat="1" ht="13.2" customHeight="1">
      <c r="D1" s="61"/>
      <c r="E1" s="61"/>
      <c r="F1" s="69"/>
      <c r="H1" s="191"/>
      <c r="I1" s="191"/>
      <c r="J1" s="191"/>
      <c r="K1" s="99"/>
    </row>
    <row r="2" spans="2:11">
      <c r="B2" s="164" t="s">
        <v>24</v>
      </c>
      <c r="C2" s="164"/>
      <c r="D2" s="1"/>
      <c r="E2" s="32"/>
      <c r="F2" s="6" t="s">
        <v>25</v>
      </c>
    </row>
    <row r="3" spans="2:11" ht="41.4" customHeight="1">
      <c r="B3" s="187" t="s">
        <v>192</v>
      </c>
      <c r="C3" s="187"/>
      <c r="D3" s="26"/>
      <c r="E3" s="38"/>
      <c r="F3" s="195" t="s">
        <v>191</v>
      </c>
      <c r="G3" s="195"/>
      <c r="H3" s="195"/>
      <c r="I3" s="195"/>
    </row>
    <row r="4" spans="2:11" s="44" customFormat="1" ht="12.6" customHeight="1">
      <c r="B4" s="189" t="s">
        <v>12</v>
      </c>
      <c r="C4" s="189"/>
      <c r="D4" s="44" t="s">
        <v>153</v>
      </c>
      <c r="F4" s="189"/>
      <c r="G4" s="189"/>
      <c r="H4" s="189"/>
      <c r="I4" s="189"/>
      <c r="K4" s="100"/>
    </row>
    <row r="5" spans="2:11">
      <c r="B5" s="42" t="s">
        <v>151</v>
      </c>
      <c r="C5" s="30"/>
      <c r="D5" s="26"/>
      <c r="E5" s="38"/>
      <c r="F5" s="43"/>
      <c r="G5" s="132"/>
      <c r="H5" s="132"/>
      <c r="I5" s="132"/>
    </row>
    <row r="6" spans="2:11">
      <c r="B6" s="43" t="s">
        <v>193</v>
      </c>
      <c r="C6" s="30"/>
      <c r="D6" s="26"/>
      <c r="E6" s="38"/>
      <c r="F6" s="188"/>
      <c r="G6" s="188"/>
      <c r="H6" s="188"/>
      <c r="I6" s="188"/>
    </row>
    <row r="7" spans="2:11" s="44" customFormat="1" ht="12.6" customHeight="1">
      <c r="C7" s="45" t="s">
        <v>35</v>
      </c>
      <c r="D7" s="45"/>
      <c r="E7" s="46"/>
      <c r="F7" s="189"/>
      <c r="G7" s="189"/>
      <c r="H7" s="189"/>
      <c r="I7" s="189"/>
      <c r="J7" s="189"/>
      <c r="K7" s="100"/>
    </row>
    <row r="8" spans="2:11" ht="1.8" hidden="1" customHeight="1">
      <c r="C8" s="30"/>
      <c r="E8" s="26"/>
      <c r="F8" s="38"/>
      <c r="G8" s="186"/>
      <c r="H8" s="186"/>
      <c r="I8" s="186"/>
      <c r="J8" s="186"/>
    </row>
    <row r="9" spans="2:11" hidden="1">
      <c r="B9" s="163"/>
      <c r="C9" s="163"/>
      <c r="D9" s="2"/>
      <c r="E9" s="2"/>
      <c r="F9" s="39"/>
      <c r="G9" s="27"/>
      <c r="H9" s="27"/>
      <c r="I9" s="27"/>
      <c r="J9" s="27"/>
    </row>
    <row r="10" spans="2:11" hidden="1">
      <c r="B10" s="184"/>
      <c r="C10" s="185"/>
      <c r="D10" s="190"/>
      <c r="E10" s="190"/>
      <c r="F10" s="190"/>
      <c r="G10" s="30"/>
      <c r="H10" s="30"/>
      <c r="I10" s="30"/>
      <c r="J10" s="30"/>
    </row>
    <row r="11" spans="2:11" s="44" customFormat="1" ht="25.2" customHeight="1">
      <c r="B11" s="172" t="s">
        <v>6</v>
      </c>
      <c r="C11" s="172"/>
      <c r="D11" s="192" t="s">
        <v>194</v>
      </c>
      <c r="E11" s="193"/>
      <c r="F11" s="193"/>
      <c r="G11" s="193"/>
      <c r="H11" s="194"/>
      <c r="I11" s="50" t="s">
        <v>30</v>
      </c>
      <c r="J11" s="51" t="s">
        <v>33</v>
      </c>
      <c r="K11" s="100"/>
    </row>
    <row r="12" spans="2:11" s="44" customFormat="1" ht="12">
      <c r="B12" s="172" t="s">
        <v>7</v>
      </c>
      <c r="C12" s="172"/>
      <c r="D12" s="174" t="s">
        <v>177</v>
      </c>
      <c r="E12" s="174"/>
      <c r="F12" s="174"/>
      <c r="G12" s="52"/>
      <c r="H12" s="53"/>
      <c r="I12" s="54" t="s">
        <v>28</v>
      </c>
      <c r="J12" s="51">
        <v>1982212</v>
      </c>
      <c r="K12" s="100"/>
    </row>
    <row r="13" spans="2:11" s="44" customFormat="1" ht="12">
      <c r="B13" s="172" t="s">
        <v>13</v>
      </c>
      <c r="C13" s="172"/>
      <c r="D13" s="174" t="s">
        <v>144</v>
      </c>
      <c r="E13" s="174"/>
      <c r="F13" s="174"/>
      <c r="G13" s="48"/>
      <c r="H13" s="49"/>
      <c r="I13" s="54" t="s">
        <v>27</v>
      </c>
      <c r="J13" s="51">
        <v>150</v>
      </c>
      <c r="K13" s="100"/>
    </row>
    <row r="14" spans="2:11" s="44" customFormat="1" ht="12" customHeight="1">
      <c r="B14" s="172" t="s">
        <v>154</v>
      </c>
      <c r="C14" s="172"/>
      <c r="D14" s="199" t="s">
        <v>201</v>
      </c>
      <c r="E14" s="200"/>
      <c r="F14" s="200"/>
      <c r="G14" s="200"/>
      <c r="H14" s="201"/>
      <c r="I14" s="54" t="s">
        <v>26</v>
      </c>
      <c r="J14" s="51">
        <v>5110800000</v>
      </c>
      <c r="K14" s="100"/>
    </row>
    <row r="15" spans="2:11" s="44" customFormat="1" ht="12">
      <c r="B15" s="172" t="s">
        <v>9</v>
      </c>
      <c r="C15" s="172"/>
      <c r="D15" s="174" t="s">
        <v>199</v>
      </c>
      <c r="E15" s="174"/>
      <c r="F15" s="174"/>
      <c r="G15" s="52"/>
      <c r="H15" s="53"/>
      <c r="I15" s="54" t="s">
        <v>1</v>
      </c>
      <c r="J15" s="51"/>
      <c r="K15" s="100"/>
    </row>
    <row r="16" spans="2:11" s="44" customFormat="1" ht="12" customHeight="1">
      <c r="B16" s="172" t="s">
        <v>8</v>
      </c>
      <c r="C16" s="172"/>
      <c r="D16" s="178" t="s">
        <v>200</v>
      </c>
      <c r="E16" s="179"/>
      <c r="F16" s="179"/>
      <c r="G16" s="179"/>
      <c r="H16" s="180"/>
      <c r="I16" s="54" t="s">
        <v>0</v>
      </c>
      <c r="J16" s="51"/>
      <c r="K16" s="100"/>
    </row>
    <row r="17" spans="1:41" s="44" customFormat="1" ht="12">
      <c r="B17" s="172" t="s">
        <v>36</v>
      </c>
      <c r="C17" s="172"/>
      <c r="D17" s="174" t="s">
        <v>141</v>
      </c>
      <c r="E17" s="174"/>
      <c r="F17" s="174"/>
      <c r="G17" s="52"/>
      <c r="H17" s="55"/>
      <c r="I17" s="56" t="s">
        <v>2</v>
      </c>
      <c r="J17" s="51" t="s">
        <v>149</v>
      </c>
      <c r="K17" s="100"/>
    </row>
    <row r="18" spans="1:41" s="44" customFormat="1" ht="12">
      <c r="B18" s="172" t="s">
        <v>14</v>
      </c>
      <c r="C18" s="172"/>
      <c r="D18" s="174" t="s">
        <v>147</v>
      </c>
      <c r="E18" s="174"/>
      <c r="F18" s="174"/>
      <c r="G18" s="174" t="s">
        <v>31</v>
      </c>
      <c r="H18" s="176"/>
      <c r="I18" s="177"/>
      <c r="J18" s="57" t="s">
        <v>142</v>
      </c>
      <c r="K18" s="100"/>
    </row>
    <row r="19" spans="1:41" s="44" customFormat="1" ht="12">
      <c r="B19" s="172" t="s">
        <v>22</v>
      </c>
      <c r="C19" s="172"/>
      <c r="D19" s="174">
        <v>1135</v>
      </c>
      <c r="E19" s="174"/>
      <c r="F19" s="174"/>
      <c r="G19" s="174" t="s">
        <v>32</v>
      </c>
      <c r="H19" s="176"/>
      <c r="I19" s="177"/>
      <c r="J19" s="58"/>
      <c r="K19" s="100"/>
    </row>
    <row r="20" spans="1:41" s="44" customFormat="1" ht="12">
      <c r="B20" s="172" t="s">
        <v>3</v>
      </c>
      <c r="C20" s="172"/>
      <c r="D20" s="174" t="s">
        <v>148</v>
      </c>
      <c r="E20" s="174"/>
      <c r="F20" s="174"/>
      <c r="G20" s="52"/>
      <c r="H20" s="52"/>
      <c r="I20" s="52"/>
      <c r="J20" s="53"/>
      <c r="K20" s="100"/>
    </row>
    <row r="21" spans="1:41" s="44" customFormat="1" ht="12">
      <c r="B21" s="172" t="s">
        <v>4</v>
      </c>
      <c r="C21" s="172"/>
      <c r="D21" s="173" t="s">
        <v>172</v>
      </c>
      <c r="E21" s="173"/>
      <c r="F21" s="173"/>
      <c r="G21" s="66"/>
      <c r="H21" s="66"/>
      <c r="I21" s="66"/>
      <c r="J21" s="67"/>
      <c r="K21" s="100"/>
    </row>
    <row r="22" spans="1:41" s="44" customFormat="1" ht="12">
      <c r="B22" s="172" t="s">
        <v>5</v>
      </c>
      <c r="C22" s="172"/>
      <c r="D22" s="172" t="s">
        <v>171</v>
      </c>
      <c r="E22" s="172"/>
      <c r="F22" s="175"/>
      <c r="G22" s="68"/>
      <c r="H22" s="68"/>
      <c r="I22" s="68"/>
      <c r="J22" s="68"/>
      <c r="K22" s="100"/>
    </row>
    <row r="23" spans="1:41" ht="19.8" customHeight="1">
      <c r="C23" s="171" t="s">
        <v>181</v>
      </c>
      <c r="D23" s="171"/>
      <c r="E23" s="171"/>
      <c r="F23" s="171"/>
      <c r="G23" s="164"/>
      <c r="H23" s="164"/>
      <c r="I23" s="164"/>
      <c r="J23" s="164"/>
    </row>
    <row r="24" spans="1:41">
      <c r="B24" s="164" t="s">
        <v>195</v>
      </c>
      <c r="C24" s="164"/>
      <c r="D24" s="164"/>
      <c r="E24" s="164"/>
      <c r="F24" s="164"/>
      <c r="G24" s="164"/>
      <c r="H24" s="164"/>
      <c r="I24" s="164"/>
      <c r="J24" s="164"/>
    </row>
    <row r="25" spans="1:41" ht="22.2" customHeight="1">
      <c r="C25" s="163" t="s">
        <v>182</v>
      </c>
      <c r="D25" s="163"/>
      <c r="E25" s="163"/>
      <c r="F25" s="163"/>
      <c r="G25" s="163"/>
      <c r="H25" s="163"/>
      <c r="I25" s="4" t="s">
        <v>37</v>
      </c>
      <c r="J25" s="4"/>
    </row>
    <row r="26" spans="1:41">
      <c r="B26" s="165" t="s">
        <v>10</v>
      </c>
      <c r="C26" s="166" t="s">
        <v>34</v>
      </c>
      <c r="D26" s="167" t="s">
        <v>16</v>
      </c>
      <c r="E26" s="167" t="s">
        <v>17</v>
      </c>
      <c r="F26" s="169" t="s">
        <v>29</v>
      </c>
      <c r="G26" s="160" t="s">
        <v>20</v>
      </c>
      <c r="H26" s="161"/>
      <c r="I26" s="161"/>
      <c r="J26" s="162"/>
    </row>
    <row r="27" spans="1:41" ht="39.75" customHeight="1">
      <c r="B27" s="165"/>
      <c r="C27" s="166"/>
      <c r="D27" s="168"/>
      <c r="E27" s="168"/>
      <c r="F27" s="170"/>
      <c r="G27" s="8" t="s">
        <v>38</v>
      </c>
      <c r="H27" s="8" t="s">
        <v>39</v>
      </c>
      <c r="I27" s="8" t="s">
        <v>40</v>
      </c>
      <c r="J27" s="8" t="s">
        <v>41</v>
      </c>
    </row>
    <row r="28" spans="1:41" s="47" customFormat="1" ht="13.2">
      <c r="B28" s="70">
        <v>1</v>
      </c>
      <c r="C28" s="71">
        <v>2</v>
      </c>
      <c r="D28" s="72">
        <v>3</v>
      </c>
      <c r="E28" s="139">
        <v>4</v>
      </c>
      <c r="F28" s="139">
        <v>5</v>
      </c>
      <c r="G28" s="139">
        <v>6</v>
      </c>
      <c r="H28" s="139">
        <v>7</v>
      </c>
      <c r="I28" s="139">
        <v>8</v>
      </c>
      <c r="J28" s="139">
        <v>9</v>
      </c>
      <c r="K28" s="101"/>
    </row>
    <row r="29" spans="1:41" s="24" customFormat="1" ht="31.2">
      <c r="B29" s="33" t="s">
        <v>48</v>
      </c>
      <c r="C29" s="74" t="s">
        <v>42</v>
      </c>
      <c r="D29" s="133"/>
      <c r="E29" s="140">
        <v>214592.1</v>
      </c>
      <c r="F29" s="140">
        <v>215684.8</v>
      </c>
      <c r="G29" s="140">
        <v>63485.7</v>
      </c>
      <c r="H29" s="140">
        <v>51331.3</v>
      </c>
      <c r="I29" s="140">
        <v>49711.8</v>
      </c>
      <c r="J29" s="140">
        <v>51156</v>
      </c>
      <c r="K29" s="32"/>
    </row>
    <row r="30" spans="1:41" ht="31.2">
      <c r="B30" s="10" t="s">
        <v>49</v>
      </c>
      <c r="C30" s="75" t="s">
        <v>84</v>
      </c>
      <c r="D30" s="134"/>
      <c r="E30" s="141">
        <v>141509.29999999999</v>
      </c>
      <c r="F30" s="142">
        <v>187588.1</v>
      </c>
      <c r="G30" s="142">
        <v>52033.7</v>
      </c>
      <c r="H30" s="142">
        <v>45735.4</v>
      </c>
      <c r="I30" s="142">
        <v>44822.1</v>
      </c>
      <c r="J30" s="142">
        <v>44996.9</v>
      </c>
    </row>
    <row r="31" spans="1:41" s="95" customFormat="1" ht="67.8" customHeight="1">
      <c r="A31" s="32"/>
      <c r="B31" s="21" t="s">
        <v>50</v>
      </c>
      <c r="C31" s="112" t="s">
        <v>180</v>
      </c>
      <c r="D31" s="134"/>
      <c r="E31" s="142">
        <v>136777.1</v>
      </c>
      <c r="F31" s="142">
        <v>180901.2</v>
      </c>
      <c r="G31" s="142">
        <v>50473.8</v>
      </c>
      <c r="H31" s="142">
        <v>44419.4</v>
      </c>
      <c r="I31" s="142">
        <v>42595.1</v>
      </c>
      <c r="J31" s="142">
        <v>43412.9</v>
      </c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</row>
    <row r="32" spans="1:41" s="95" customFormat="1">
      <c r="A32" s="32"/>
      <c r="B32" s="21" t="s">
        <v>51</v>
      </c>
      <c r="C32" s="114" t="s">
        <v>106</v>
      </c>
      <c r="D32" s="134"/>
      <c r="E32" s="142">
        <v>5340.2</v>
      </c>
      <c r="F32" s="142">
        <v>6959.3</v>
      </c>
      <c r="G32" s="142">
        <v>1627.5</v>
      </c>
      <c r="H32" s="142">
        <v>1384.6</v>
      </c>
      <c r="I32" s="142">
        <v>2294.6</v>
      </c>
      <c r="J32" s="142">
        <v>1652.6</v>
      </c>
      <c r="K32" s="32"/>
      <c r="L32" s="32"/>
      <c r="M32" s="32"/>
    </row>
    <row r="33" spans="1:11">
      <c r="B33" s="10" t="s">
        <v>52</v>
      </c>
      <c r="C33" s="76" t="s">
        <v>53</v>
      </c>
      <c r="D33" s="135"/>
      <c r="E33" s="141">
        <v>1681.2</v>
      </c>
      <c r="F33" s="141">
        <v>1920</v>
      </c>
      <c r="G33" s="143">
        <v>533</v>
      </c>
      <c r="H33" s="143">
        <v>345</v>
      </c>
      <c r="I33" s="143">
        <v>656</v>
      </c>
      <c r="J33" s="143">
        <v>386</v>
      </c>
    </row>
    <row r="34" spans="1:11" ht="31.2">
      <c r="B34" s="10" t="s">
        <v>54</v>
      </c>
      <c r="C34" s="76" t="s">
        <v>107</v>
      </c>
      <c r="D34" s="135"/>
      <c r="E34" s="141">
        <v>2345</v>
      </c>
      <c r="F34" s="141">
        <v>4205.8999999999996</v>
      </c>
      <c r="G34" s="143">
        <v>866.9</v>
      </c>
      <c r="H34" s="143">
        <v>846</v>
      </c>
      <c r="I34" s="141">
        <v>1446</v>
      </c>
      <c r="J34" s="141">
        <v>1047</v>
      </c>
    </row>
    <row r="35" spans="1:11">
      <c r="B35" s="10" t="s">
        <v>56</v>
      </c>
      <c r="C35" s="76" t="s">
        <v>85</v>
      </c>
      <c r="D35" s="135"/>
      <c r="E35" s="143">
        <v>706</v>
      </c>
      <c r="F35" s="143">
        <v>561</v>
      </c>
      <c r="G35" s="143">
        <v>160</v>
      </c>
      <c r="H35" s="143">
        <v>125</v>
      </c>
      <c r="I35" s="143">
        <v>125</v>
      </c>
      <c r="J35" s="143">
        <v>151</v>
      </c>
    </row>
    <row r="36" spans="1:11" ht="31.2">
      <c r="B36" s="10" t="s">
        <v>95</v>
      </c>
      <c r="C36" s="76" t="s">
        <v>108</v>
      </c>
      <c r="D36" s="135"/>
      <c r="E36" s="143">
        <v>148</v>
      </c>
      <c r="F36" s="143">
        <v>214.4</v>
      </c>
      <c r="G36" s="143">
        <v>53.6</v>
      </c>
      <c r="H36" s="143">
        <v>53.6</v>
      </c>
      <c r="I36" s="143">
        <v>53.6</v>
      </c>
      <c r="J36" s="143">
        <v>53.6</v>
      </c>
    </row>
    <row r="37" spans="1:11">
      <c r="B37" s="10" t="s">
        <v>96</v>
      </c>
      <c r="C37" s="76" t="s">
        <v>86</v>
      </c>
      <c r="D37" s="135"/>
      <c r="E37" s="143">
        <v>420</v>
      </c>
      <c r="F37" s="143">
        <v>10</v>
      </c>
      <c r="G37" s="143">
        <v>2</v>
      </c>
      <c r="H37" s="143">
        <v>3</v>
      </c>
      <c r="I37" s="143">
        <v>2</v>
      </c>
      <c r="J37" s="143">
        <v>3</v>
      </c>
    </row>
    <row r="38" spans="1:11" ht="31.2">
      <c r="B38" s="10" t="s">
        <v>97</v>
      </c>
      <c r="C38" s="77" t="s">
        <v>156</v>
      </c>
      <c r="D38" s="135"/>
      <c r="E38" s="143">
        <v>40</v>
      </c>
      <c r="F38" s="143">
        <v>48</v>
      </c>
      <c r="G38" s="143">
        <v>12</v>
      </c>
      <c r="H38" s="143">
        <v>12</v>
      </c>
      <c r="I38" s="143">
        <v>12</v>
      </c>
      <c r="J38" s="143">
        <v>12</v>
      </c>
    </row>
    <row r="39" spans="1:11" s="95" customFormat="1">
      <c r="B39" s="96" t="s">
        <v>55</v>
      </c>
      <c r="C39" s="97" t="s">
        <v>174</v>
      </c>
      <c r="D39" s="136"/>
      <c r="E39" s="144">
        <v>58358.3</v>
      </c>
      <c r="F39" s="144">
        <v>17224.3</v>
      </c>
      <c r="G39" s="145">
        <v>8202.9</v>
      </c>
      <c r="H39" s="145">
        <v>3408.8</v>
      </c>
      <c r="I39" s="145">
        <v>2172.1</v>
      </c>
      <c r="J39" s="145">
        <v>3440.5</v>
      </c>
      <c r="K39" s="32"/>
    </row>
    <row r="40" spans="1:11" ht="46.8">
      <c r="B40" s="23" t="s">
        <v>98</v>
      </c>
      <c r="C40" s="75" t="s">
        <v>138</v>
      </c>
      <c r="D40" s="135"/>
      <c r="E40" s="141">
        <v>17253.900000000001</v>
      </c>
      <c r="F40" s="143" t="s">
        <v>185</v>
      </c>
      <c r="G40" s="143" t="s">
        <v>186</v>
      </c>
      <c r="H40" s="143" t="s">
        <v>186</v>
      </c>
      <c r="I40" s="143" t="s">
        <v>187</v>
      </c>
      <c r="J40" s="143" t="s">
        <v>188</v>
      </c>
    </row>
    <row r="41" spans="1:11" ht="31.2">
      <c r="B41" s="23" t="s">
        <v>99</v>
      </c>
      <c r="C41" s="75" t="s">
        <v>82</v>
      </c>
      <c r="D41" s="135"/>
      <c r="E41" s="141">
        <v>30767.200000000001</v>
      </c>
      <c r="F41" s="141">
        <v>8683</v>
      </c>
      <c r="G41" s="141">
        <f>5661.8-531.6</f>
        <v>5130.2</v>
      </c>
      <c r="H41" s="141">
        <f>1441.5+531.6</f>
        <v>1973.1</v>
      </c>
      <c r="I41" s="143">
        <v>775</v>
      </c>
      <c r="J41" s="143">
        <v>804.7</v>
      </c>
    </row>
    <row r="42" spans="1:11" ht="31.2">
      <c r="B42" s="23" t="s">
        <v>100</v>
      </c>
      <c r="C42" s="75" t="s">
        <v>76</v>
      </c>
      <c r="D42" s="135"/>
      <c r="E42" s="141">
        <v>6420.3</v>
      </c>
      <c r="F42" s="141">
        <v>8541.2999999999993</v>
      </c>
      <c r="G42" s="141">
        <v>3072.7</v>
      </c>
      <c r="H42" s="141">
        <v>1435.7</v>
      </c>
      <c r="I42" s="141">
        <v>1397.1</v>
      </c>
      <c r="J42" s="141">
        <v>2635.8</v>
      </c>
    </row>
    <row r="43" spans="1:11" ht="31.2" customHeight="1">
      <c r="B43" s="23" t="s">
        <v>101</v>
      </c>
      <c r="C43" s="75" t="s">
        <v>77</v>
      </c>
      <c r="D43" s="135"/>
      <c r="E43" s="141">
        <v>3916.9</v>
      </c>
      <c r="F43" s="143" t="s">
        <v>185</v>
      </c>
      <c r="G43" s="143" t="s">
        <v>186</v>
      </c>
      <c r="H43" s="143" t="s">
        <v>186</v>
      </c>
      <c r="I43" s="143" t="s">
        <v>187</v>
      </c>
      <c r="J43" s="143" t="s">
        <v>188</v>
      </c>
    </row>
    <row r="44" spans="1:11" s="95" customFormat="1">
      <c r="A44" s="32"/>
      <c r="B44" s="115" t="s">
        <v>57</v>
      </c>
      <c r="C44" s="116" t="s">
        <v>87</v>
      </c>
      <c r="D44" s="134"/>
      <c r="E44" s="142">
        <v>16916.5</v>
      </c>
      <c r="F44" s="142">
        <v>10600</v>
      </c>
      <c r="G44" s="142">
        <v>2650</v>
      </c>
      <c r="H44" s="142">
        <v>2650</v>
      </c>
      <c r="I44" s="142">
        <v>2650</v>
      </c>
      <c r="J44" s="142">
        <v>2650</v>
      </c>
      <c r="K44" s="32"/>
    </row>
    <row r="45" spans="1:11">
      <c r="B45" s="23" t="s">
        <v>102</v>
      </c>
      <c r="C45" s="75" t="s">
        <v>109</v>
      </c>
      <c r="D45" s="135"/>
      <c r="E45" s="141">
        <v>4050.7</v>
      </c>
      <c r="F45" s="141">
        <v>2000</v>
      </c>
      <c r="G45" s="143">
        <v>500</v>
      </c>
      <c r="H45" s="143">
        <v>500</v>
      </c>
      <c r="I45" s="143">
        <v>500</v>
      </c>
      <c r="J45" s="143">
        <v>500</v>
      </c>
    </row>
    <row r="46" spans="1:11">
      <c r="B46" s="23" t="s">
        <v>103</v>
      </c>
      <c r="C46" s="75" t="s">
        <v>110</v>
      </c>
      <c r="D46" s="135"/>
      <c r="E46" s="141">
        <v>12480.8</v>
      </c>
      <c r="F46" s="141">
        <v>8600</v>
      </c>
      <c r="G46" s="141">
        <v>2150</v>
      </c>
      <c r="H46" s="141">
        <v>2150</v>
      </c>
      <c r="I46" s="141">
        <v>2150</v>
      </c>
      <c r="J46" s="141">
        <v>2150</v>
      </c>
    </row>
    <row r="47" spans="1:11" ht="31.2">
      <c r="B47" s="23" t="s">
        <v>104</v>
      </c>
      <c r="C47" s="75" t="s">
        <v>111</v>
      </c>
      <c r="D47" s="135"/>
      <c r="E47" s="143">
        <v>385</v>
      </c>
      <c r="F47" s="143" t="s">
        <v>185</v>
      </c>
      <c r="G47" s="143" t="s">
        <v>186</v>
      </c>
      <c r="H47" s="143" t="s">
        <v>186</v>
      </c>
      <c r="I47" s="143" t="s">
        <v>187</v>
      </c>
      <c r="J47" s="143" t="s">
        <v>188</v>
      </c>
    </row>
    <row r="48" spans="1:11" s="24" customFormat="1">
      <c r="B48" s="37" t="s">
        <v>58</v>
      </c>
      <c r="C48" s="74" t="s">
        <v>88</v>
      </c>
      <c r="D48" s="133"/>
      <c r="E48" s="146" t="s">
        <v>185</v>
      </c>
      <c r="F48" s="146" t="s">
        <v>185</v>
      </c>
      <c r="G48" s="146" t="s">
        <v>186</v>
      </c>
      <c r="H48" s="146" t="s">
        <v>186</v>
      </c>
      <c r="I48" s="146" t="s">
        <v>187</v>
      </c>
      <c r="J48" s="146" t="s">
        <v>188</v>
      </c>
      <c r="K48" s="32"/>
    </row>
    <row r="49" spans="1:21">
      <c r="B49" s="23" t="s">
        <v>105</v>
      </c>
      <c r="C49" s="76" t="s">
        <v>73</v>
      </c>
      <c r="D49" s="135"/>
      <c r="E49" s="143" t="s">
        <v>185</v>
      </c>
      <c r="F49" s="143" t="s">
        <v>185</v>
      </c>
      <c r="G49" s="143" t="s">
        <v>186</v>
      </c>
      <c r="H49" s="143" t="s">
        <v>186</v>
      </c>
      <c r="I49" s="143" t="s">
        <v>187</v>
      </c>
      <c r="J49" s="143" t="s">
        <v>188</v>
      </c>
    </row>
    <row r="50" spans="1:21" ht="31.2">
      <c r="B50" s="22" t="s">
        <v>59</v>
      </c>
      <c r="C50" s="78" t="s">
        <v>72</v>
      </c>
      <c r="D50" s="135"/>
      <c r="E50" s="141">
        <v>112131.8</v>
      </c>
      <c r="F50" s="141">
        <v>157557.4</v>
      </c>
      <c r="G50" s="141">
        <v>38238.6</v>
      </c>
      <c r="H50" s="141">
        <v>38484.199999999997</v>
      </c>
      <c r="I50" s="141">
        <v>40389.599999999999</v>
      </c>
      <c r="J50" s="141">
        <v>40445</v>
      </c>
    </row>
    <row r="51" spans="1:21" ht="33.6" customHeight="1">
      <c r="B51" s="22"/>
      <c r="C51" s="78" t="s">
        <v>89</v>
      </c>
      <c r="D51" s="135"/>
      <c r="E51" s="141">
        <v>112131.8</v>
      </c>
      <c r="F51" s="141">
        <v>157557.4</v>
      </c>
      <c r="G51" s="141">
        <v>38238.6</v>
      </c>
      <c r="H51" s="141">
        <v>38484.199999999997</v>
      </c>
      <c r="I51" s="141">
        <v>40389.599999999999</v>
      </c>
      <c r="J51" s="141">
        <v>40445</v>
      </c>
    </row>
    <row r="52" spans="1:21" s="98" customFormat="1">
      <c r="A52" s="32"/>
      <c r="B52" s="117" t="s">
        <v>60</v>
      </c>
      <c r="C52" s="116" t="s">
        <v>118</v>
      </c>
      <c r="D52" s="134"/>
      <c r="E52" s="142">
        <v>16610.599999999999</v>
      </c>
      <c r="F52" s="142">
        <v>17760.8</v>
      </c>
      <c r="G52" s="142">
        <v>3534.2</v>
      </c>
      <c r="H52" s="142">
        <v>3780.8</v>
      </c>
      <c r="I52" s="142">
        <v>5687.9</v>
      </c>
      <c r="J52" s="142">
        <v>4757.8999999999996</v>
      </c>
      <c r="K52" s="32"/>
    </row>
    <row r="53" spans="1:21" ht="31.2">
      <c r="B53" s="19"/>
      <c r="C53" s="80" t="s">
        <v>113</v>
      </c>
      <c r="D53" s="135"/>
      <c r="E53" s="143">
        <v>209</v>
      </c>
      <c r="F53" s="143">
        <v>180</v>
      </c>
      <c r="G53" s="143">
        <v>45</v>
      </c>
      <c r="H53" s="143">
        <v>45</v>
      </c>
      <c r="I53" s="143">
        <v>45</v>
      </c>
      <c r="J53" s="143">
        <v>45</v>
      </c>
    </row>
    <row r="54" spans="1:21" ht="31.2">
      <c r="B54" s="19"/>
      <c r="C54" s="81" t="s">
        <v>112</v>
      </c>
      <c r="D54" s="135"/>
      <c r="E54" s="143" t="s">
        <v>185</v>
      </c>
      <c r="F54" s="143" t="s">
        <v>185</v>
      </c>
      <c r="G54" s="143" t="s">
        <v>186</v>
      </c>
      <c r="H54" s="143" t="s">
        <v>186</v>
      </c>
      <c r="I54" s="143" t="s">
        <v>187</v>
      </c>
      <c r="J54" s="143" t="s">
        <v>188</v>
      </c>
    </row>
    <row r="55" spans="1:21" ht="31.2">
      <c r="B55" s="19"/>
      <c r="C55" s="82" t="s">
        <v>79</v>
      </c>
      <c r="D55" s="135"/>
      <c r="E55" s="143">
        <v>15.7</v>
      </c>
      <c r="F55" s="143">
        <v>15.7</v>
      </c>
      <c r="G55" s="143">
        <v>3.9</v>
      </c>
      <c r="H55" s="143">
        <v>3.9</v>
      </c>
      <c r="I55" s="143">
        <v>3.9</v>
      </c>
      <c r="J55" s="143">
        <v>4</v>
      </c>
    </row>
    <row r="56" spans="1:21" ht="31.2">
      <c r="B56" s="19"/>
      <c r="C56" s="81" t="s">
        <v>80</v>
      </c>
      <c r="D56" s="135"/>
      <c r="E56" s="143" t="s">
        <v>185</v>
      </c>
      <c r="F56" s="143" t="s">
        <v>185</v>
      </c>
      <c r="G56" s="143" t="s">
        <v>186</v>
      </c>
      <c r="H56" s="143" t="s">
        <v>186</v>
      </c>
      <c r="I56" s="143" t="s">
        <v>187</v>
      </c>
      <c r="J56" s="143" t="s">
        <v>188</v>
      </c>
    </row>
    <row r="57" spans="1:21" ht="31.2">
      <c r="B57" s="19"/>
      <c r="C57" s="81" t="s">
        <v>115</v>
      </c>
      <c r="D57" s="135"/>
      <c r="E57" s="141">
        <v>15239.8</v>
      </c>
      <c r="F57" s="141">
        <v>15346.3</v>
      </c>
      <c r="G57" s="141">
        <v>2795.3</v>
      </c>
      <c r="H57" s="141">
        <v>2839.3</v>
      </c>
      <c r="I57" s="141">
        <v>5386.6</v>
      </c>
      <c r="J57" s="141">
        <v>4325.1000000000004</v>
      </c>
    </row>
    <row r="58" spans="1:21" ht="31.2">
      <c r="B58" s="19"/>
      <c r="C58" s="81" t="s">
        <v>134</v>
      </c>
      <c r="D58" s="135"/>
      <c r="E58" s="143" t="s">
        <v>185</v>
      </c>
      <c r="F58" s="143">
        <v>500</v>
      </c>
      <c r="G58" s="143">
        <v>250</v>
      </c>
      <c r="H58" s="143">
        <v>250</v>
      </c>
      <c r="I58" s="143" t="s">
        <v>187</v>
      </c>
      <c r="J58" s="143" t="s">
        <v>188</v>
      </c>
    </row>
    <row r="59" spans="1:21">
      <c r="B59" s="19"/>
      <c r="C59" s="81" t="s">
        <v>94</v>
      </c>
      <c r="D59" s="135"/>
      <c r="E59" s="141">
        <v>1146.0999999999999</v>
      </c>
      <c r="F59" s="141">
        <v>1718.8</v>
      </c>
      <c r="G59" s="143">
        <v>440</v>
      </c>
      <c r="H59" s="143">
        <v>642.6</v>
      </c>
      <c r="I59" s="143">
        <v>252.4</v>
      </c>
      <c r="J59" s="143">
        <v>383.8</v>
      </c>
    </row>
    <row r="60" spans="1:21" s="98" customFormat="1" ht="46.8">
      <c r="A60" s="32"/>
      <c r="B60" s="118" t="s">
        <v>62</v>
      </c>
      <c r="C60" s="119" t="s">
        <v>175</v>
      </c>
      <c r="D60" s="134"/>
      <c r="E60" s="142">
        <v>76299.399999999994</v>
      </c>
      <c r="F60" s="142">
        <v>111925.2</v>
      </c>
      <c r="G60" s="142">
        <v>27780.2</v>
      </c>
      <c r="H60" s="142">
        <v>27780.2</v>
      </c>
      <c r="I60" s="142">
        <v>27780.2</v>
      </c>
      <c r="J60" s="142">
        <v>28584.6</v>
      </c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s="98" customFormat="1" ht="46.8">
      <c r="A61" s="32"/>
      <c r="B61" s="120" t="s">
        <v>61</v>
      </c>
      <c r="C61" s="121" t="s">
        <v>176</v>
      </c>
      <c r="D61" s="134"/>
      <c r="E61" s="142">
        <v>16785.900000000001</v>
      </c>
      <c r="F61" s="142">
        <v>24623.599999999999</v>
      </c>
      <c r="G61" s="142">
        <v>6111.7</v>
      </c>
      <c r="H61" s="142">
        <v>6111.7</v>
      </c>
      <c r="I61" s="142">
        <v>6111.6</v>
      </c>
      <c r="J61" s="142">
        <v>6288.6</v>
      </c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s="98" customFormat="1" ht="31.2">
      <c r="A62" s="32"/>
      <c r="B62" s="122" t="s">
        <v>63</v>
      </c>
      <c r="C62" s="121" t="s">
        <v>157</v>
      </c>
      <c r="D62" s="134"/>
      <c r="E62" s="142">
        <v>1888.1</v>
      </c>
      <c r="F62" s="142">
        <v>2809.8</v>
      </c>
      <c r="G62" s="147">
        <v>702.5</v>
      </c>
      <c r="H62" s="147">
        <v>702.5</v>
      </c>
      <c r="I62" s="147">
        <v>702.5</v>
      </c>
      <c r="J62" s="147">
        <v>702.3</v>
      </c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s="98" customFormat="1" ht="46.8">
      <c r="A63" s="32"/>
      <c r="B63" s="123" t="s">
        <v>64</v>
      </c>
      <c r="C63" s="121" t="s">
        <v>158</v>
      </c>
      <c r="D63" s="134"/>
      <c r="E63" s="147">
        <v>433.8</v>
      </c>
      <c r="F63" s="147">
        <v>438</v>
      </c>
      <c r="G63" s="147">
        <v>110</v>
      </c>
      <c r="H63" s="147">
        <v>109</v>
      </c>
      <c r="I63" s="147">
        <v>107.4</v>
      </c>
      <c r="J63" s="147">
        <v>111.6</v>
      </c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s="98" customFormat="1" ht="31.2">
      <c r="A64" s="32"/>
      <c r="B64" s="123" t="s">
        <v>65</v>
      </c>
      <c r="C64" s="121" t="s">
        <v>159</v>
      </c>
      <c r="D64" s="134"/>
      <c r="E64" s="147">
        <v>114</v>
      </c>
      <c r="F64" s="147" t="s">
        <v>185</v>
      </c>
      <c r="G64" s="147" t="s">
        <v>186</v>
      </c>
      <c r="H64" s="147" t="s">
        <v>186</v>
      </c>
      <c r="I64" s="147" t="s">
        <v>187</v>
      </c>
      <c r="J64" s="147" t="s">
        <v>188</v>
      </c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pans="1:21">
      <c r="A65" s="32"/>
      <c r="B65" s="123"/>
      <c r="C65" s="121"/>
      <c r="D65" s="134"/>
      <c r="E65" s="147"/>
      <c r="F65" s="147"/>
      <c r="G65" s="147"/>
      <c r="H65" s="147"/>
      <c r="I65" s="147"/>
      <c r="J65" s="147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:21" s="98" customFormat="1">
      <c r="A66" s="32"/>
      <c r="B66" s="123">
        <v>3</v>
      </c>
      <c r="C66" s="121" t="s">
        <v>93</v>
      </c>
      <c r="D66" s="134"/>
      <c r="E66" s="142">
        <v>18320.8</v>
      </c>
      <c r="F66" s="142">
        <v>17455.2</v>
      </c>
      <c r="G66" s="142">
        <v>4335</v>
      </c>
      <c r="H66" s="142">
        <v>4332.8</v>
      </c>
      <c r="I66" s="142">
        <v>4333.5</v>
      </c>
      <c r="J66" s="142">
        <v>4453.8999999999996</v>
      </c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</row>
    <row r="67" spans="1:21">
      <c r="B67" s="18" t="s">
        <v>66</v>
      </c>
      <c r="C67" s="79" t="s">
        <v>119</v>
      </c>
      <c r="D67" s="135"/>
      <c r="E67" s="143">
        <v>289</v>
      </c>
      <c r="F67" s="143">
        <v>368.7</v>
      </c>
      <c r="G67" s="143">
        <v>93.4</v>
      </c>
      <c r="H67" s="143">
        <v>91.2</v>
      </c>
      <c r="I67" s="143">
        <v>91.8</v>
      </c>
      <c r="J67" s="143">
        <v>92.3</v>
      </c>
    </row>
    <row r="68" spans="1:21" ht="31.2">
      <c r="B68" s="22"/>
      <c r="C68" s="80" t="s">
        <v>114</v>
      </c>
      <c r="D68" s="135"/>
      <c r="E68" s="143">
        <v>25</v>
      </c>
      <c r="F68" s="143">
        <v>31.5</v>
      </c>
      <c r="G68" s="143">
        <v>7.8</v>
      </c>
      <c r="H68" s="143">
        <v>7.8</v>
      </c>
      <c r="I68" s="143">
        <v>7.8</v>
      </c>
      <c r="J68" s="143">
        <v>8.1</v>
      </c>
    </row>
    <row r="69" spans="1:21" ht="31.2">
      <c r="B69" s="22"/>
      <c r="C69" s="81" t="s">
        <v>78</v>
      </c>
      <c r="D69" s="135"/>
      <c r="E69" s="143">
        <v>120</v>
      </c>
      <c r="F69" s="143">
        <v>156.19999999999999</v>
      </c>
      <c r="G69" s="143">
        <v>39</v>
      </c>
      <c r="H69" s="143">
        <v>39</v>
      </c>
      <c r="I69" s="143">
        <v>39</v>
      </c>
      <c r="J69" s="143">
        <v>39.200000000000003</v>
      </c>
    </row>
    <row r="70" spans="1:21" ht="31.2">
      <c r="B70" s="22"/>
      <c r="C70" s="82" t="s">
        <v>79</v>
      </c>
      <c r="D70" s="135"/>
      <c r="E70" s="143">
        <v>100</v>
      </c>
      <c r="F70" s="143">
        <v>106.2</v>
      </c>
      <c r="G70" s="143">
        <v>26.6</v>
      </c>
      <c r="H70" s="143">
        <v>26.6</v>
      </c>
      <c r="I70" s="143">
        <v>25</v>
      </c>
      <c r="J70" s="143">
        <v>28</v>
      </c>
    </row>
    <row r="71" spans="1:21" ht="31.2">
      <c r="B71" s="22"/>
      <c r="C71" s="81" t="s">
        <v>80</v>
      </c>
      <c r="D71" s="135"/>
      <c r="E71" s="143">
        <v>20</v>
      </c>
      <c r="F71" s="143">
        <v>50</v>
      </c>
      <c r="G71" s="143">
        <v>10</v>
      </c>
      <c r="H71" s="143">
        <v>15</v>
      </c>
      <c r="I71" s="143">
        <v>10</v>
      </c>
      <c r="J71" s="143">
        <v>15</v>
      </c>
    </row>
    <row r="72" spans="1:21">
      <c r="B72" s="22"/>
      <c r="C72" s="81" t="s">
        <v>139</v>
      </c>
      <c r="D72" s="135"/>
      <c r="E72" s="143">
        <v>24</v>
      </c>
      <c r="F72" s="143">
        <v>24.8</v>
      </c>
      <c r="G72" s="143">
        <v>10</v>
      </c>
      <c r="H72" s="143">
        <v>2.8</v>
      </c>
      <c r="I72" s="143">
        <v>10</v>
      </c>
      <c r="J72" s="143">
        <v>2</v>
      </c>
    </row>
    <row r="73" spans="1:21" ht="31.2">
      <c r="B73" s="18" t="s">
        <v>67</v>
      </c>
      <c r="C73" s="83" t="s">
        <v>160</v>
      </c>
      <c r="D73" s="135"/>
      <c r="E73" s="141">
        <v>14542.4</v>
      </c>
      <c r="F73" s="141">
        <v>13753.9</v>
      </c>
      <c r="G73" s="141">
        <v>3414.8</v>
      </c>
      <c r="H73" s="141">
        <v>3414.8</v>
      </c>
      <c r="I73" s="141">
        <v>3414.8</v>
      </c>
      <c r="J73" s="141">
        <v>3509.5</v>
      </c>
    </row>
    <row r="74" spans="1:21" ht="31.2">
      <c r="B74" s="22"/>
      <c r="C74" s="84" t="s">
        <v>161</v>
      </c>
      <c r="D74" s="135"/>
      <c r="E74" s="141">
        <v>3199.2</v>
      </c>
      <c r="F74" s="141">
        <v>3025.8</v>
      </c>
      <c r="G74" s="143">
        <v>751.2</v>
      </c>
      <c r="H74" s="143">
        <v>751.2</v>
      </c>
      <c r="I74" s="143">
        <v>751.3</v>
      </c>
      <c r="J74" s="143">
        <v>772.1</v>
      </c>
    </row>
    <row r="75" spans="1:21" ht="31.2">
      <c r="B75" s="22"/>
      <c r="C75" s="84" t="s">
        <v>157</v>
      </c>
      <c r="D75" s="135"/>
      <c r="E75" s="143">
        <v>275.2</v>
      </c>
      <c r="F75" s="143">
        <v>306.8</v>
      </c>
      <c r="G75" s="143">
        <v>75.599999999999994</v>
      </c>
      <c r="H75" s="143">
        <v>75.599999999999994</v>
      </c>
      <c r="I75" s="143">
        <v>75.599999999999994</v>
      </c>
      <c r="J75" s="143">
        <v>80</v>
      </c>
    </row>
    <row r="76" spans="1:21" ht="36.6" customHeight="1">
      <c r="B76" s="22"/>
      <c r="C76" s="73" t="s">
        <v>155</v>
      </c>
      <c r="D76" s="135"/>
      <c r="E76" s="143" t="s">
        <v>185</v>
      </c>
      <c r="F76" s="143" t="s">
        <v>185</v>
      </c>
      <c r="G76" s="143"/>
      <c r="H76" s="143"/>
      <c r="I76" s="143"/>
      <c r="J76" s="143"/>
    </row>
    <row r="77" spans="1:21" ht="31.2">
      <c r="B77" s="22"/>
      <c r="C77" s="84" t="s">
        <v>159</v>
      </c>
      <c r="D77" s="135"/>
      <c r="E77" s="143">
        <v>15</v>
      </c>
      <c r="F77" s="143" t="s">
        <v>185</v>
      </c>
      <c r="G77" s="143" t="s">
        <v>186</v>
      </c>
      <c r="H77" s="143" t="s">
        <v>186</v>
      </c>
      <c r="I77" s="143" t="s">
        <v>187</v>
      </c>
      <c r="J77" s="143" t="s">
        <v>188</v>
      </c>
    </row>
    <row r="78" spans="1:21" s="98" customFormat="1" ht="31.2">
      <c r="A78" s="32"/>
      <c r="B78" s="21" t="s">
        <v>121</v>
      </c>
      <c r="C78" s="121" t="s">
        <v>162</v>
      </c>
      <c r="D78" s="134"/>
      <c r="E78" s="142">
        <v>51641.4</v>
      </c>
      <c r="F78" s="142">
        <v>17224.3</v>
      </c>
      <c r="G78" s="142">
        <v>8202.9</v>
      </c>
      <c r="H78" s="142">
        <f>2877.2+531.6</f>
        <v>3408.7999999999997</v>
      </c>
      <c r="I78" s="142">
        <v>2172.1</v>
      </c>
      <c r="J78" s="142">
        <v>3440.5</v>
      </c>
      <c r="K78" s="32"/>
      <c r="L78" s="32"/>
      <c r="M78" s="32"/>
      <c r="N78" s="32"/>
      <c r="O78" s="32"/>
    </row>
    <row r="79" spans="1:21">
      <c r="B79" s="10" t="s">
        <v>68</v>
      </c>
      <c r="C79" s="79" t="s">
        <v>120</v>
      </c>
      <c r="D79" s="135"/>
      <c r="E79" s="141">
        <v>13834.1</v>
      </c>
      <c r="F79" s="141">
        <v>1250</v>
      </c>
      <c r="G79" s="143">
        <v>640</v>
      </c>
      <c r="H79" s="143">
        <v>610</v>
      </c>
      <c r="I79" s="143" t="s">
        <v>187</v>
      </c>
      <c r="J79" s="143" t="s">
        <v>188</v>
      </c>
    </row>
    <row r="80" spans="1:21" ht="31.2">
      <c r="B80" s="10"/>
      <c r="C80" s="80" t="s">
        <v>114</v>
      </c>
      <c r="D80" s="135"/>
      <c r="E80" s="141">
        <v>1083.2</v>
      </c>
      <c r="F80" s="143">
        <v>500</v>
      </c>
      <c r="G80" s="143">
        <v>260</v>
      </c>
      <c r="H80" s="143">
        <v>240</v>
      </c>
      <c r="I80" s="143"/>
      <c r="J80" s="143"/>
    </row>
    <row r="81" spans="2:10" ht="31.2">
      <c r="B81" s="10"/>
      <c r="C81" s="81" t="s">
        <v>78</v>
      </c>
      <c r="D81" s="135"/>
      <c r="E81" s="143">
        <v>3.6</v>
      </c>
      <c r="F81" s="143" t="s">
        <v>185</v>
      </c>
      <c r="G81" s="143"/>
      <c r="H81" s="143"/>
      <c r="I81" s="143"/>
      <c r="J81" s="143"/>
    </row>
    <row r="82" spans="2:10" ht="31.2">
      <c r="B82" s="10"/>
      <c r="C82" s="82" t="s">
        <v>79</v>
      </c>
      <c r="D82" s="135"/>
      <c r="E82" s="143">
        <v>3.8</v>
      </c>
      <c r="F82" s="143" t="s">
        <v>185</v>
      </c>
      <c r="G82" s="143"/>
      <c r="H82" s="143"/>
      <c r="I82" s="143"/>
      <c r="J82" s="143"/>
    </row>
    <row r="83" spans="2:10" ht="31.2">
      <c r="B83" s="10"/>
      <c r="C83" s="81" t="s">
        <v>80</v>
      </c>
      <c r="D83" s="135"/>
      <c r="E83" s="143" t="s">
        <v>185</v>
      </c>
      <c r="F83" s="143" t="s">
        <v>185</v>
      </c>
      <c r="G83" s="143" t="s">
        <v>186</v>
      </c>
      <c r="H83" s="143" t="s">
        <v>186</v>
      </c>
      <c r="I83" s="143" t="s">
        <v>187</v>
      </c>
      <c r="J83" s="143" t="s">
        <v>188</v>
      </c>
    </row>
    <row r="84" spans="2:10" ht="31.2">
      <c r="B84" s="10"/>
      <c r="C84" s="81" t="s">
        <v>116</v>
      </c>
      <c r="D84" s="135"/>
      <c r="E84" s="141">
        <v>10243.5</v>
      </c>
      <c r="F84" s="143">
        <v>500</v>
      </c>
      <c r="G84" s="143">
        <v>250</v>
      </c>
      <c r="H84" s="143">
        <v>250</v>
      </c>
      <c r="I84" s="143"/>
      <c r="J84" s="143"/>
    </row>
    <row r="85" spans="2:10" ht="31.2">
      <c r="B85" s="10"/>
      <c r="C85" s="81" t="s">
        <v>179</v>
      </c>
      <c r="D85" s="135"/>
      <c r="E85" s="141">
        <v>2500</v>
      </c>
      <c r="F85" s="143">
        <v>250</v>
      </c>
      <c r="G85" s="143">
        <v>130</v>
      </c>
      <c r="H85" s="143">
        <v>120</v>
      </c>
      <c r="I85" s="143"/>
      <c r="J85" s="143"/>
    </row>
    <row r="86" spans="2:10">
      <c r="B86" s="10" t="s">
        <v>69</v>
      </c>
      <c r="C86" s="79" t="s">
        <v>137</v>
      </c>
      <c r="D86" s="135"/>
      <c r="E86" s="141">
        <v>20937.400000000001</v>
      </c>
      <c r="F86" s="141">
        <v>3100.8</v>
      </c>
      <c r="G86" s="141">
        <v>2215.9</v>
      </c>
      <c r="H86" s="143">
        <v>318.10000000000002</v>
      </c>
      <c r="I86" s="143">
        <v>271.8</v>
      </c>
      <c r="J86" s="143">
        <v>295</v>
      </c>
    </row>
    <row r="87" spans="2:10" ht="31.2">
      <c r="B87" s="111"/>
      <c r="C87" s="83" t="s">
        <v>83</v>
      </c>
      <c r="D87" s="135"/>
      <c r="E87" s="141">
        <v>6499.4</v>
      </c>
      <c r="F87" s="141">
        <v>3100.8</v>
      </c>
      <c r="G87" s="141">
        <v>2215.9</v>
      </c>
      <c r="H87" s="143">
        <v>318.10000000000002</v>
      </c>
      <c r="I87" s="143">
        <v>271.8</v>
      </c>
      <c r="J87" s="143">
        <v>295</v>
      </c>
    </row>
    <row r="88" spans="2:10" ht="31.2">
      <c r="B88" s="157" t="s">
        <v>122</v>
      </c>
      <c r="C88" s="84" t="s">
        <v>163</v>
      </c>
      <c r="D88" s="135"/>
      <c r="E88" s="141">
        <v>4606.1000000000004</v>
      </c>
      <c r="F88" s="143">
        <v>682.2</v>
      </c>
      <c r="G88" s="143">
        <v>487.5</v>
      </c>
      <c r="H88" s="143">
        <v>70</v>
      </c>
      <c r="I88" s="143">
        <v>59.8</v>
      </c>
      <c r="J88" s="143">
        <v>64.900000000000006</v>
      </c>
    </row>
    <row r="89" spans="2:10" ht="31.2">
      <c r="B89" s="157"/>
      <c r="C89" s="83" t="s">
        <v>83</v>
      </c>
      <c r="D89" s="135"/>
      <c r="E89" s="141">
        <v>1324.4</v>
      </c>
      <c r="F89" s="143">
        <v>682.2</v>
      </c>
      <c r="G89" s="143">
        <v>487.5</v>
      </c>
      <c r="H89" s="143">
        <v>70</v>
      </c>
      <c r="I89" s="143">
        <v>59.8</v>
      </c>
      <c r="J89" s="143">
        <v>64.900000000000006</v>
      </c>
    </row>
    <row r="90" spans="2:10" ht="31.2">
      <c r="B90" s="20" t="s">
        <v>124</v>
      </c>
      <c r="C90" s="84" t="s">
        <v>157</v>
      </c>
      <c r="D90" s="135"/>
      <c r="E90" s="143">
        <v>879.1</v>
      </c>
      <c r="F90" s="143" t="s">
        <v>185</v>
      </c>
      <c r="G90" s="143"/>
      <c r="H90" s="143"/>
      <c r="I90" s="143"/>
      <c r="J90" s="143"/>
    </row>
    <row r="91" spans="2:10" ht="46.8">
      <c r="B91" s="12" t="s">
        <v>123</v>
      </c>
      <c r="C91" s="84" t="s">
        <v>158</v>
      </c>
      <c r="D91" s="135"/>
      <c r="E91" s="141">
        <v>7756.3</v>
      </c>
      <c r="F91" s="141">
        <v>8541.2999999999993</v>
      </c>
      <c r="G91" s="141">
        <v>3072.7</v>
      </c>
      <c r="H91" s="141">
        <v>1435.7</v>
      </c>
      <c r="I91" s="141">
        <v>1397.1</v>
      </c>
      <c r="J91" s="141">
        <v>2635.8</v>
      </c>
    </row>
    <row r="92" spans="2:10" ht="46.8">
      <c r="B92" s="12" t="s">
        <v>125</v>
      </c>
      <c r="C92" s="84" t="s">
        <v>164</v>
      </c>
      <c r="D92" s="135"/>
      <c r="E92" s="141">
        <v>3617.7</v>
      </c>
      <c r="F92" s="141">
        <v>3650</v>
      </c>
      <c r="G92" s="141">
        <v>1786.8</v>
      </c>
      <c r="H92" s="143">
        <v>975</v>
      </c>
      <c r="I92" s="143">
        <v>443.4</v>
      </c>
      <c r="J92" s="143">
        <v>444.8</v>
      </c>
    </row>
    <row r="93" spans="2:10" ht="46.8">
      <c r="B93" s="12" t="s">
        <v>126</v>
      </c>
      <c r="C93" s="77" t="s">
        <v>165</v>
      </c>
      <c r="D93" s="135"/>
      <c r="E93" s="143">
        <v>10.7</v>
      </c>
      <c r="F93" s="143" t="s">
        <v>185</v>
      </c>
      <c r="G93" s="143" t="s">
        <v>186</v>
      </c>
      <c r="H93" s="143" t="s">
        <v>186</v>
      </c>
      <c r="I93" s="143" t="s">
        <v>187</v>
      </c>
      <c r="J93" s="143" t="s">
        <v>188</v>
      </c>
    </row>
    <row r="94" spans="2:10" ht="31.2">
      <c r="B94" s="12" t="s">
        <v>127</v>
      </c>
      <c r="C94" s="84" t="s">
        <v>166</v>
      </c>
      <c r="D94" s="135"/>
      <c r="E94" s="143" t="s">
        <v>185</v>
      </c>
      <c r="F94" s="143" t="s">
        <v>185</v>
      </c>
      <c r="G94" s="143" t="s">
        <v>186</v>
      </c>
      <c r="H94" s="143" t="s">
        <v>186</v>
      </c>
      <c r="I94" s="143" t="s">
        <v>187</v>
      </c>
      <c r="J94" s="143" t="s">
        <v>188</v>
      </c>
    </row>
    <row r="95" spans="2:10" ht="31.2">
      <c r="B95" s="124" t="s">
        <v>128</v>
      </c>
      <c r="C95" s="125" t="s">
        <v>167</v>
      </c>
      <c r="D95" s="134"/>
      <c r="E95" s="142">
        <v>15420.6</v>
      </c>
      <c r="F95" s="142">
        <v>12380.5</v>
      </c>
      <c r="G95" s="142">
        <v>9410.5</v>
      </c>
      <c r="H95" s="142">
        <v>2870</v>
      </c>
      <c r="I95" s="147">
        <v>50</v>
      </c>
      <c r="J95" s="147">
        <v>50</v>
      </c>
    </row>
    <row r="96" spans="2:10" ht="46.8">
      <c r="B96" s="21" t="s">
        <v>129</v>
      </c>
      <c r="C96" s="126" t="s">
        <v>74</v>
      </c>
      <c r="D96" s="134"/>
      <c r="E96" s="142">
        <v>11752.9</v>
      </c>
      <c r="F96" s="142">
        <v>8150.5</v>
      </c>
      <c r="G96" s="142">
        <v>8000.5</v>
      </c>
      <c r="H96" s="147">
        <v>50</v>
      </c>
      <c r="I96" s="147">
        <v>50</v>
      </c>
      <c r="J96" s="147">
        <v>50</v>
      </c>
    </row>
    <row r="97" spans="2:11" ht="31.2">
      <c r="B97" s="127" t="s">
        <v>130</v>
      </c>
      <c r="C97" s="128" t="s">
        <v>75</v>
      </c>
      <c r="D97" s="134"/>
      <c r="E97" s="142">
        <v>3667.7</v>
      </c>
      <c r="F97" s="142">
        <v>4230</v>
      </c>
      <c r="G97" s="142">
        <v>1410</v>
      </c>
      <c r="H97" s="142">
        <v>2820</v>
      </c>
      <c r="I97" s="147"/>
      <c r="J97" s="147" t="s">
        <v>188</v>
      </c>
    </row>
    <row r="98" spans="2:11">
      <c r="B98" s="127" t="s">
        <v>131</v>
      </c>
      <c r="C98" s="128" t="s">
        <v>90</v>
      </c>
      <c r="D98" s="134"/>
      <c r="E98" s="142">
        <v>16690.5</v>
      </c>
      <c r="F98" s="142">
        <v>10600</v>
      </c>
      <c r="G98" s="142">
        <v>2650</v>
      </c>
      <c r="H98" s="142">
        <v>2650</v>
      </c>
      <c r="I98" s="142">
        <v>2650</v>
      </c>
      <c r="J98" s="142">
        <v>2650</v>
      </c>
    </row>
    <row r="99" spans="2:11">
      <c r="B99" s="127"/>
      <c r="C99" s="129" t="s">
        <v>117</v>
      </c>
      <c r="D99" s="134"/>
      <c r="E99" s="147" t="s">
        <v>185</v>
      </c>
      <c r="F99" s="147" t="s">
        <v>185</v>
      </c>
      <c r="G99" s="147" t="s">
        <v>186</v>
      </c>
      <c r="H99" s="147" t="s">
        <v>186</v>
      </c>
      <c r="I99" s="147" t="s">
        <v>187</v>
      </c>
      <c r="J99" s="147" t="s">
        <v>188</v>
      </c>
    </row>
    <row r="100" spans="2:11">
      <c r="B100" s="127"/>
      <c r="C100" s="130" t="s">
        <v>109</v>
      </c>
      <c r="D100" s="134"/>
      <c r="E100" s="142">
        <v>4050.7</v>
      </c>
      <c r="F100" s="142">
        <v>2000</v>
      </c>
      <c r="G100" s="147">
        <v>500</v>
      </c>
      <c r="H100" s="147">
        <v>500</v>
      </c>
      <c r="I100" s="147">
        <v>500</v>
      </c>
      <c r="J100" s="147">
        <v>500</v>
      </c>
      <c r="K100" s="32">
        <v>9</v>
      </c>
    </row>
    <row r="101" spans="2:11">
      <c r="B101" s="127"/>
      <c r="C101" s="112" t="s">
        <v>110</v>
      </c>
      <c r="D101" s="134"/>
      <c r="E101" s="142">
        <v>12480.8</v>
      </c>
      <c r="F101" s="142">
        <v>8600</v>
      </c>
      <c r="G101" s="142">
        <v>2150</v>
      </c>
      <c r="H101" s="142">
        <v>2150</v>
      </c>
      <c r="I101" s="142">
        <v>2150</v>
      </c>
      <c r="J101" s="142">
        <v>2150</v>
      </c>
    </row>
    <row r="102" spans="2:11" ht="31.2">
      <c r="B102" s="127"/>
      <c r="C102" s="112" t="s">
        <v>135</v>
      </c>
      <c r="D102" s="134"/>
      <c r="E102" s="147">
        <v>159</v>
      </c>
      <c r="F102" s="147" t="s">
        <v>185</v>
      </c>
      <c r="G102" s="147" t="s">
        <v>186</v>
      </c>
      <c r="H102" s="147" t="s">
        <v>186</v>
      </c>
      <c r="I102" s="147" t="s">
        <v>187</v>
      </c>
      <c r="J102" s="147"/>
    </row>
    <row r="103" spans="2:11">
      <c r="B103" s="131" t="s">
        <v>132</v>
      </c>
      <c r="C103" s="128" t="s">
        <v>43</v>
      </c>
      <c r="D103" s="134"/>
      <c r="E103" s="147">
        <v>387</v>
      </c>
      <c r="F103" s="147">
        <v>467.4</v>
      </c>
      <c r="G103" s="147">
        <v>117.2</v>
      </c>
      <c r="H103" s="147">
        <v>117</v>
      </c>
      <c r="I103" s="147">
        <v>116.6</v>
      </c>
      <c r="J103" s="147">
        <v>116.6</v>
      </c>
    </row>
    <row r="104" spans="2:11">
      <c r="B104" s="13" t="s">
        <v>70</v>
      </c>
      <c r="C104" s="85" t="s">
        <v>44</v>
      </c>
      <c r="D104" s="135"/>
      <c r="E104" s="143">
        <v>347.1</v>
      </c>
      <c r="F104" s="143">
        <v>425</v>
      </c>
      <c r="G104" s="143">
        <v>106.6</v>
      </c>
      <c r="H104" s="143">
        <v>106.4</v>
      </c>
      <c r="I104" s="143">
        <v>106</v>
      </c>
      <c r="J104" s="143">
        <v>106</v>
      </c>
    </row>
    <row r="105" spans="2:11">
      <c r="B105" s="9" t="s">
        <v>71</v>
      </c>
      <c r="C105" s="86" t="s">
        <v>136</v>
      </c>
      <c r="D105" s="135"/>
      <c r="E105" s="143">
        <v>39.9</v>
      </c>
      <c r="F105" s="143">
        <v>42.4</v>
      </c>
      <c r="G105" s="143">
        <v>10.6</v>
      </c>
      <c r="H105" s="143">
        <v>10.6</v>
      </c>
      <c r="I105" s="143">
        <v>10.6</v>
      </c>
      <c r="J105" s="143">
        <v>10.6</v>
      </c>
    </row>
    <row r="106" spans="2:11" s="3" customFormat="1">
      <c r="B106" s="31">
        <v>8</v>
      </c>
      <c r="C106" s="87" t="s">
        <v>11</v>
      </c>
      <c r="D106" s="137"/>
      <c r="E106" s="141">
        <v>214592.1</v>
      </c>
      <c r="F106" s="148">
        <v>215684.8</v>
      </c>
      <c r="G106" s="148">
        <v>63485.7</v>
      </c>
      <c r="H106" s="148">
        <v>51331.3</v>
      </c>
      <c r="I106" s="148">
        <v>49711.8</v>
      </c>
      <c r="J106" s="148">
        <v>51156</v>
      </c>
      <c r="K106" s="102"/>
    </row>
    <row r="107" spans="2:11" s="3" customFormat="1">
      <c r="B107" s="31">
        <v>9</v>
      </c>
      <c r="C107" s="87" t="s">
        <v>23</v>
      </c>
      <c r="D107" s="137"/>
      <c r="E107" s="141">
        <v>214592.1</v>
      </c>
      <c r="F107" s="148">
        <v>215684.8</v>
      </c>
      <c r="G107" s="148">
        <v>63485.7</v>
      </c>
      <c r="H107" s="148">
        <v>51331.3</v>
      </c>
      <c r="I107" s="148">
        <v>49711.8</v>
      </c>
      <c r="J107" s="148">
        <v>51156</v>
      </c>
      <c r="K107" s="102"/>
    </row>
    <row r="108" spans="2:11" ht="31.2">
      <c r="B108" s="36">
        <v>10</v>
      </c>
      <c r="C108" s="87" t="s">
        <v>91</v>
      </c>
      <c r="D108" s="135"/>
      <c r="E108" s="143" t="s">
        <v>189</v>
      </c>
      <c r="F108" s="143" t="s">
        <v>185</v>
      </c>
      <c r="G108" s="143" t="s">
        <v>186</v>
      </c>
      <c r="H108" s="143" t="s">
        <v>186</v>
      </c>
      <c r="I108" s="143" t="s">
        <v>187</v>
      </c>
      <c r="J108" s="143" t="s">
        <v>188</v>
      </c>
    </row>
    <row r="109" spans="2:11">
      <c r="B109" s="36">
        <v>11</v>
      </c>
      <c r="C109" s="87" t="s">
        <v>92</v>
      </c>
      <c r="D109" s="135"/>
      <c r="E109" s="143" t="s">
        <v>189</v>
      </c>
      <c r="F109" s="143" t="s">
        <v>185</v>
      </c>
      <c r="G109" s="143" t="s">
        <v>186</v>
      </c>
      <c r="H109" s="143" t="s">
        <v>186</v>
      </c>
      <c r="I109" s="143" t="s">
        <v>187</v>
      </c>
      <c r="J109" s="143" t="s">
        <v>188</v>
      </c>
    </row>
    <row r="110" spans="2:11" s="7" customFormat="1">
      <c r="B110" s="21" t="s">
        <v>133</v>
      </c>
      <c r="C110" s="88" t="s">
        <v>45</v>
      </c>
      <c r="D110" s="138"/>
      <c r="E110" s="143" t="s">
        <v>189</v>
      </c>
      <c r="F110" s="143" t="s">
        <v>185</v>
      </c>
      <c r="G110" s="143" t="s">
        <v>186</v>
      </c>
      <c r="H110" s="143" t="s">
        <v>186</v>
      </c>
      <c r="I110" s="143" t="s">
        <v>187</v>
      </c>
      <c r="J110" s="143" t="s">
        <v>188</v>
      </c>
      <c r="K110" s="103"/>
    </row>
    <row r="111" spans="2:11" s="7" customFormat="1">
      <c r="B111" s="21" t="s">
        <v>133</v>
      </c>
      <c r="C111" s="88" t="s">
        <v>15</v>
      </c>
      <c r="D111" s="138"/>
      <c r="E111" s="143" t="s">
        <v>189</v>
      </c>
      <c r="F111" s="143" t="s">
        <v>185</v>
      </c>
      <c r="G111" s="143" t="s">
        <v>186</v>
      </c>
      <c r="H111" s="143" t="s">
        <v>186</v>
      </c>
      <c r="I111" s="143" t="s">
        <v>187</v>
      </c>
      <c r="J111" s="143" t="s">
        <v>188</v>
      </c>
      <c r="K111" s="103"/>
    </row>
    <row r="112" spans="2:11">
      <c r="B112" s="29"/>
      <c r="C112" s="89"/>
      <c r="D112" s="15"/>
      <c r="E112" s="15"/>
      <c r="F112" s="15"/>
      <c r="G112" s="16"/>
      <c r="H112" s="16"/>
      <c r="I112" s="16"/>
      <c r="J112" s="16"/>
    </row>
    <row r="113" spans="2:11" s="30" customFormat="1" ht="20.399999999999999" customHeight="1">
      <c r="B113" s="28"/>
      <c r="C113" s="90" t="s">
        <v>169</v>
      </c>
      <c r="D113" s="15"/>
      <c r="E113" s="62"/>
      <c r="F113" s="15"/>
      <c r="G113" s="17"/>
      <c r="H113" s="158" t="s">
        <v>170</v>
      </c>
      <c r="I113" s="158"/>
      <c r="J113" s="158"/>
      <c r="K113" s="41"/>
    </row>
    <row r="114" spans="2:11" s="45" customFormat="1" ht="18.600000000000001" customHeight="1">
      <c r="B114" s="59"/>
      <c r="C114" s="91" t="s">
        <v>18</v>
      </c>
      <c r="D114" s="159" t="s">
        <v>19</v>
      </c>
      <c r="E114" s="159"/>
      <c r="F114" s="159"/>
      <c r="G114" s="60"/>
      <c r="H114" s="156" t="s">
        <v>21</v>
      </c>
      <c r="I114" s="156"/>
      <c r="J114" s="156"/>
      <c r="K114" s="104"/>
    </row>
    <row r="115" spans="2:11" s="30" customFormat="1">
      <c r="B115" s="28"/>
      <c r="C115" s="92"/>
      <c r="D115" s="40"/>
      <c r="E115" s="40"/>
      <c r="F115" s="40"/>
      <c r="G115" s="29"/>
      <c r="H115" s="29"/>
      <c r="I115" s="29"/>
      <c r="J115" s="29"/>
      <c r="K115" s="41"/>
    </row>
    <row r="116" spans="2:11" s="30" customFormat="1" ht="22.8" customHeight="1">
      <c r="B116" s="28"/>
      <c r="C116" s="90" t="s">
        <v>168</v>
      </c>
      <c r="D116" s="63"/>
      <c r="E116" s="64"/>
      <c r="F116" s="63"/>
      <c r="G116" s="17"/>
      <c r="H116" s="158" t="s">
        <v>143</v>
      </c>
      <c r="I116" s="158"/>
      <c r="J116" s="158"/>
      <c r="K116" s="41"/>
    </row>
    <row r="117" spans="2:11" s="45" customFormat="1" ht="15.6">
      <c r="B117" s="59"/>
      <c r="C117" s="91" t="s">
        <v>18</v>
      </c>
      <c r="D117" s="155" t="s">
        <v>19</v>
      </c>
      <c r="E117" s="155"/>
      <c r="F117" s="155"/>
      <c r="G117" s="60"/>
      <c r="H117" s="156" t="s">
        <v>21</v>
      </c>
      <c r="I117" s="156"/>
      <c r="J117" s="156"/>
      <c r="K117" s="104"/>
    </row>
    <row r="118" spans="2:11" s="30" customFormat="1">
      <c r="B118" s="28"/>
      <c r="C118" s="92"/>
      <c r="D118" s="40"/>
      <c r="E118" s="40"/>
      <c r="F118" s="40"/>
      <c r="G118" s="29"/>
      <c r="H118" s="29"/>
      <c r="I118" s="29"/>
      <c r="J118" s="29"/>
      <c r="K118" s="41"/>
    </row>
    <row r="119" spans="2:11" s="30" customFormat="1">
      <c r="B119" s="28"/>
      <c r="C119" s="93" t="s">
        <v>46</v>
      </c>
      <c r="D119" s="40"/>
      <c r="E119" s="40"/>
      <c r="F119" s="40"/>
      <c r="G119" s="29"/>
      <c r="H119" s="29"/>
      <c r="I119" s="29"/>
      <c r="J119" s="29"/>
      <c r="K119" s="41"/>
    </row>
    <row r="120" spans="2:11" s="30" customFormat="1">
      <c r="B120" s="28"/>
      <c r="C120" s="92" t="s">
        <v>47</v>
      </c>
      <c r="D120" s="40"/>
      <c r="E120" s="40"/>
      <c r="F120" s="40"/>
      <c r="G120" s="29"/>
      <c r="H120" s="29"/>
      <c r="I120" s="29"/>
      <c r="J120" s="29"/>
      <c r="K120" s="41"/>
    </row>
    <row r="121" spans="2:11" s="30" customFormat="1">
      <c r="B121" s="28"/>
      <c r="C121" s="92"/>
      <c r="D121" s="40"/>
      <c r="E121" s="40"/>
      <c r="F121" s="40"/>
      <c r="G121" s="29"/>
      <c r="H121" s="29"/>
      <c r="I121" s="29"/>
      <c r="J121" s="29"/>
      <c r="K121" s="41"/>
    </row>
    <row r="122" spans="2:11" s="30" customFormat="1">
      <c r="B122" s="28"/>
      <c r="C122" s="92"/>
      <c r="D122" s="40"/>
      <c r="E122" s="40"/>
      <c r="F122" s="40"/>
      <c r="G122" s="29"/>
      <c r="H122" s="29"/>
      <c r="I122" s="29"/>
      <c r="J122" s="29"/>
      <c r="K122" s="41"/>
    </row>
    <row r="123" spans="2:11" s="30" customFormat="1">
      <c r="C123" s="94"/>
      <c r="D123" s="41"/>
      <c r="E123" s="41"/>
      <c r="F123" s="41"/>
      <c r="G123" s="1"/>
      <c r="H123" s="1"/>
      <c r="I123" s="1"/>
      <c r="J123" s="1"/>
      <c r="K123" s="41"/>
    </row>
    <row r="124" spans="2:11" s="30" customFormat="1">
      <c r="C124" s="94"/>
      <c r="D124" s="41"/>
      <c r="E124" s="41"/>
      <c r="F124" s="41"/>
      <c r="G124" s="1"/>
      <c r="H124" s="1"/>
      <c r="I124" s="1"/>
      <c r="J124" s="1"/>
      <c r="K124" s="41"/>
    </row>
    <row r="125" spans="2:11" s="30" customFormat="1">
      <c r="C125" s="94"/>
      <c r="D125" s="41"/>
      <c r="E125" s="41"/>
      <c r="F125" s="41"/>
      <c r="G125" s="1"/>
      <c r="H125" s="1"/>
      <c r="I125" s="1"/>
      <c r="J125" s="1"/>
      <c r="K125" s="41"/>
    </row>
    <row r="126" spans="2:11" s="30" customFormat="1">
      <c r="C126" s="94"/>
      <c r="D126" s="41"/>
      <c r="E126" s="41"/>
      <c r="F126" s="41"/>
      <c r="G126" s="1"/>
      <c r="H126" s="1"/>
      <c r="I126" s="1"/>
      <c r="J126" s="1"/>
      <c r="K126" s="41"/>
    </row>
    <row r="127" spans="2:11" s="30" customFormat="1">
      <c r="C127" s="94"/>
      <c r="D127" s="41"/>
      <c r="E127" s="41"/>
      <c r="F127" s="41"/>
      <c r="G127" s="1"/>
      <c r="H127" s="1"/>
      <c r="I127" s="1"/>
      <c r="J127" s="1"/>
      <c r="K127" s="41"/>
    </row>
    <row r="128" spans="2:11" s="30" customFormat="1">
      <c r="C128" s="94"/>
      <c r="D128" s="41"/>
      <c r="E128" s="41"/>
      <c r="F128" s="41"/>
      <c r="G128" s="1"/>
      <c r="H128" s="1"/>
      <c r="I128" s="1"/>
      <c r="J128" s="1"/>
      <c r="K128" s="41"/>
    </row>
    <row r="129" spans="3:11" s="30" customFormat="1">
      <c r="C129" s="94"/>
      <c r="D129" s="41"/>
      <c r="E129" s="41"/>
      <c r="F129" s="41"/>
      <c r="G129" s="1"/>
      <c r="H129" s="1"/>
      <c r="I129" s="1"/>
      <c r="J129" s="1"/>
      <c r="K129" s="41"/>
    </row>
    <row r="130" spans="3:11" s="30" customFormat="1">
      <c r="C130" s="94"/>
      <c r="D130" s="41"/>
      <c r="E130" s="41"/>
      <c r="F130" s="41"/>
      <c r="G130" s="1"/>
      <c r="H130" s="1"/>
      <c r="I130" s="1"/>
      <c r="J130" s="1"/>
      <c r="K130" s="41"/>
    </row>
    <row r="131" spans="3:11" s="30" customFormat="1">
      <c r="C131" s="94"/>
      <c r="D131" s="41"/>
      <c r="E131" s="41"/>
      <c r="F131" s="41"/>
      <c r="G131" s="1"/>
      <c r="H131" s="1"/>
      <c r="I131" s="1"/>
      <c r="J131" s="1"/>
      <c r="K131" s="41"/>
    </row>
    <row r="132" spans="3:11" s="30" customFormat="1">
      <c r="C132" s="94"/>
      <c r="D132" s="41"/>
      <c r="E132" s="41"/>
      <c r="F132" s="41"/>
      <c r="G132" s="1"/>
      <c r="H132" s="1"/>
      <c r="I132" s="1"/>
      <c r="J132" s="1"/>
      <c r="K132" s="41"/>
    </row>
    <row r="133" spans="3:11" s="30" customFormat="1">
      <c r="C133" s="94"/>
      <c r="D133" s="41"/>
      <c r="E133" s="41"/>
      <c r="F133" s="41"/>
      <c r="G133" s="1"/>
      <c r="H133" s="1"/>
      <c r="I133" s="1"/>
      <c r="J133" s="1"/>
      <c r="K133" s="41"/>
    </row>
    <row r="134" spans="3:11" s="30" customFormat="1">
      <c r="C134" s="94"/>
      <c r="D134" s="41"/>
      <c r="E134" s="41"/>
      <c r="F134" s="41"/>
      <c r="G134" s="1"/>
      <c r="H134" s="1"/>
      <c r="I134" s="1"/>
      <c r="J134" s="1"/>
      <c r="K134" s="41"/>
    </row>
    <row r="135" spans="3:11" s="30" customFormat="1">
      <c r="C135" s="94"/>
      <c r="D135" s="41"/>
      <c r="E135" s="41"/>
      <c r="F135" s="41"/>
      <c r="G135" s="1"/>
      <c r="H135" s="1"/>
      <c r="I135" s="1"/>
      <c r="J135" s="1"/>
      <c r="K135" s="41"/>
    </row>
    <row r="136" spans="3:11" s="30" customFormat="1">
      <c r="C136" s="94"/>
      <c r="D136" s="41"/>
      <c r="E136" s="41"/>
      <c r="F136" s="41"/>
      <c r="G136" s="1"/>
      <c r="H136" s="1"/>
      <c r="I136" s="1"/>
      <c r="J136" s="1"/>
      <c r="K136" s="41"/>
    </row>
    <row r="137" spans="3:11" s="30" customFormat="1">
      <c r="C137" s="94"/>
      <c r="D137" s="41"/>
      <c r="E137" s="41"/>
      <c r="F137" s="41"/>
      <c r="G137" s="1"/>
      <c r="H137" s="1"/>
      <c r="I137" s="1"/>
      <c r="J137" s="1"/>
      <c r="K137" s="41"/>
    </row>
    <row r="138" spans="3:11" s="30" customFormat="1">
      <c r="C138" s="94"/>
      <c r="D138" s="41"/>
      <c r="E138" s="41"/>
      <c r="F138" s="41"/>
      <c r="G138" s="1"/>
      <c r="H138" s="1"/>
      <c r="I138" s="1"/>
      <c r="J138" s="1"/>
      <c r="K138" s="41"/>
    </row>
    <row r="139" spans="3:11" s="30" customFormat="1">
      <c r="C139" s="94"/>
      <c r="D139" s="41"/>
      <c r="E139" s="41"/>
      <c r="F139" s="41"/>
      <c r="G139" s="1"/>
      <c r="H139" s="1"/>
      <c r="I139" s="1"/>
      <c r="J139" s="1"/>
      <c r="K139" s="41"/>
    </row>
    <row r="140" spans="3:11" s="30" customFormat="1">
      <c r="C140" s="94"/>
      <c r="D140" s="41"/>
      <c r="E140" s="41"/>
      <c r="F140" s="41"/>
      <c r="G140" s="1"/>
      <c r="H140" s="1"/>
      <c r="I140" s="1"/>
      <c r="J140" s="1"/>
      <c r="K140" s="41"/>
    </row>
    <row r="141" spans="3:11" s="30" customFormat="1">
      <c r="C141" s="94"/>
      <c r="D141" s="41"/>
      <c r="E141" s="41"/>
      <c r="F141" s="41"/>
      <c r="G141" s="1"/>
      <c r="H141" s="1"/>
      <c r="I141" s="1"/>
      <c r="J141" s="1"/>
      <c r="K141" s="41"/>
    </row>
    <row r="142" spans="3:11" s="30" customFormat="1">
      <c r="C142" s="94"/>
      <c r="D142" s="41"/>
      <c r="E142" s="41"/>
      <c r="F142" s="41"/>
      <c r="G142" s="1"/>
      <c r="H142" s="1"/>
      <c r="I142" s="1"/>
      <c r="J142" s="1"/>
      <c r="K142" s="41"/>
    </row>
    <row r="143" spans="3:11" s="30" customFormat="1">
      <c r="C143" s="94"/>
      <c r="D143" s="41"/>
      <c r="E143" s="41"/>
      <c r="F143" s="41"/>
      <c r="G143" s="1"/>
      <c r="H143" s="1"/>
      <c r="I143" s="1"/>
      <c r="J143" s="1"/>
      <c r="K143" s="41"/>
    </row>
    <row r="144" spans="3:11" s="30" customFormat="1">
      <c r="C144" s="94"/>
      <c r="D144" s="41"/>
      <c r="E144" s="41"/>
      <c r="F144" s="41"/>
      <c r="G144" s="1"/>
      <c r="H144" s="1"/>
      <c r="I144" s="1"/>
      <c r="J144" s="1"/>
      <c r="K144" s="41"/>
    </row>
    <row r="145" spans="3:11" s="30" customFormat="1">
      <c r="C145" s="94"/>
      <c r="D145" s="41"/>
      <c r="E145" s="41"/>
      <c r="F145" s="41"/>
      <c r="G145" s="1"/>
      <c r="H145" s="1"/>
      <c r="I145" s="1"/>
      <c r="J145" s="1"/>
      <c r="K145" s="41"/>
    </row>
    <row r="146" spans="3:11" s="30" customFormat="1">
      <c r="C146" s="94"/>
      <c r="D146" s="41"/>
      <c r="E146" s="41"/>
      <c r="F146" s="41"/>
      <c r="G146" s="1"/>
      <c r="H146" s="1"/>
      <c r="I146" s="1"/>
      <c r="J146" s="1"/>
      <c r="K146" s="41"/>
    </row>
    <row r="147" spans="3:11" s="30" customFormat="1">
      <c r="C147" s="94"/>
      <c r="D147" s="41"/>
      <c r="E147" s="41"/>
      <c r="F147" s="41"/>
      <c r="G147" s="1"/>
      <c r="H147" s="1"/>
      <c r="I147" s="1"/>
      <c r="J147" s="1"/>
      <c r="K147" s="41"/>
    </row>
    <row r="148" spans="3:11" s="30" customFormat="1">
      <c r="C148" s="94"/>
      <c r="D148" s="41"/>
      <c r="E148" s="41"/>
      <c r="F148" s="41"/>
      <c r="G148" s="1"/>
      <c r="H148" s="1"/>
      <c r="I148" s="1"/>
      <c r="J148" s="1"/>
      <c r="K148" s="41"/>
    </row>
    <row r="149" spans="3:11" s="30" customFormat="1">
      <c r="C149" s="94"/>
      <c r="D149" s="41"/>
      <c r="E149" s="41"/>
      <c r="F149" s="41"/>
      <c r="G149" s="1"/>
      <c r="H149" s="1"/>
      <c r="I149" s="1"/>
      <c r="J149" s="1"/>
      <c r="K149" s="41"/>
    </row>
    <row r="150" spans="3:11" s="30" customFormat="1">
      <c r="C150" s="94"/>
      <c r="D150" s="41"/>
      <c r="E150" s="41"/>
      <c r="F150" s="41"/>
      <c r="G150" s="1"/>
      <c r="H150" s="1"/>
      <c r="I150" s="1"/>
      <c r="J150" s="1"/>
      <c r="K150" s="41"/>
    </row>
    <row r="151" spans="3:11" s="30" customFormat="1">
      <c r="C151" s="94"/>
      <c r="D151" s="41"/>
      <c r="E151" s="41"/>
      <c r="F151" s="41"/>
      <c r="G151" s="1"/>
      <c r="H151" s="1"/>
      <c r="I151" s="1"/>
      <c r="J151" s="1"/>
      <c r="K151" s="41"/>
    </row>
    <row r="152" spans="3:11" s="30" customFormat="1">
      <c r="C152" s="94"/>
      <c r="D152" s="41"/>
      <c r="E152" s="41"/>
      <c r="F152" s="41"/>
      <c r="G152" s="1"/>
      <c r="H152" s="1"/>
      <c r="I152" s="1"/>
      <c r="J152" s="1"/>
      <c r="K152" s="41"/>
    </row>
    <row r="153" spans="3:11" s="30" customFormat="1">
      <c r="C153" s="94"/>
      <c r="D153" s="41"/>
      <c r="E153" s="41"/>
      <c r="F153" s="41"/>
      <c r="G153" s="1"/>
      <c r="H153" s="1"/>
      <c r="I153" s="1"/>
      <c r="J153" s="1"/>
      <c r="K153" s="41"/>
    </row>
    <row r="154" spans="3:11" s="30" customFormat="1">
      <c r="C154" s="94"/>
      <c r="D154" s="41"/>
      <c r="E154" s="41"/>
      <c r="F154" s="41"/>
      <c r="G154" s="1"/>
      <c r="H154" s="1"/>
      <c r="I154" s="1"/>
      <c r="J154" s="1"/>
      <c r="K154" s="41"/>
    </row>
    <row r="155" spans="3:11" s="30" customFormat="1">
      <c r="C155" s="94"/>
      <c r="D155" s="41"/>
      <c r="E155" s="41"/>
      <c r="F155" s="41"/>
      <c r="G155" s="1"/>
      <c r="H155" s="1"/>
      <c r="I155" s="1"/>
      <c r="J155" s="1"/>
      <c r="K155" s="41"/>
    </row>
    <row r="156" spans="3:11" s="30" customFormat="1">
      <c r="C156" s="94"/>
      <c r="D156" s="41"/>
      <c r="E156" s="41"/>
      <c r="F156" s="41"/>
      <c r="G156" s="1"/>
      <c r="H156" s="1"/>
      <c r="I156" s="1"/>
      <c r="J156" s="1"/>
      <c r="K156" s="41"/>
    </row>
    <row r="157" spans="3:11" s="30" customFormat="1">
      <c r="C157" s="94"/>
      <c r="D157" s="41"/>
      <c r="E157" s="41"/>
      <c r="F157" s="41"/>
      <c r="G157" s="1"/>
      <c r="H157" s="1"/>
      <c r="I157" s="1"/>
      <c r="J157" s="1"/>
      <c r="K157" s="41"/>
    </row>
    <row r="158" spans="3:11" s="30" customFormat="1">
      <c r="C158" s="94"/>
      <c r="D158" s="41"/>
      <c r="E158" s="41"/>
      <c r="F158" s="41"/>
      <c r="G158" s="1"/>
      <c r="H158" s="1"/>
      <c r="I158" s="1"/>
      <c r="J158" s="1"/>
      <c r="K158" s="41"/>
    </row>
    <row r="159" spans="3:11" s="30" customFormat="1">
      <c r="C159" s="94"/>
      <c r="D159" s="41"/>
      <c r="E159" s="41"/>
      <c r="F159" s="41"/>
      <c r="G159" s="1"/>
      <c r="H159" s="1"/>
      <c r="I159" s="1"/>
      <c r="J159" s="1"/>
      <c r="K159" s="41"/>
    </row>
    <row r="160" spans="3:11" s="30" customFormat="1">
      <c r="C160" s="94"/>
      <c r="D160" s="41"/>
      <c r="E160" s="41"/>
      <c r="F160" s="41"/>
      <c r="G160" s="1"/>
      <c r="H160" s="1"/>
      <c r="I160" s="1"/>
      <c r="J160" s="1"/>
      <c r="K160" s="41"/>
    </row>
    <row r="161" spans="3:11" s="30" customFormat="1">
      <c r="C161" s="94"/>
      <c r="D161" s="41"/>
      <c r="E161" s="41"/>
      <c r="F161" s="41"/>
      <c r="G161" s="1"/>
      <c r="H161" s="1"/>
      <c r="I161" s="1"/>
      <c r="J161" s="1"/>
      <c r="K161" s="41"/>
    </row>
    <row r="162" spans="3:11" s="30" customFormat="1">
      <c r="C162" s="94"/>
      <c r="D162" s="41"/>
      <c r="E162" s="41"/>
      <c r="F162" s="41"/>
      <c r="G162" s="1"/>
      <c r="H162" s="1"/>
      <c r="I162" s="1"/>
      <c r="J162" s="1"/>
      <c r="K162" s="41"/>
    </row>
    <row r="163" spans="3:11" s="30" customFormat="1">
      <c r="C163" s="94"/>
      <c r="F163" s="25"/>
      <c r="G163" s="1"/>
      <c r="H163" s="1"/>
      <c r="I163" s="1"/>
      <c r="J163" s="1"/>
      <c r="K163" s="41"/>
    </row>
    <row r="164" spans="3:11" s="30" customFormat="1">
      <c r="C164" s="94"/>
      <c r="F164" s="25"/>
      <c r="G164" s="1"/>
      <c r="H164" s="1"/>
      <c r="I164" s="1"/>
      <c r="J164" s="1"/>
      <c r="K164" s="41"/>
    </row>
    <row r="165" spans="3:11" s="30" customFormat="1">
      <c r="C165" s="94"/>
      <c r="F165" s="25"/>
      <c r="G165" s="1"/>
      <c r="H165" s="1"/>
      <c r="I165" s="1"/>
      <c r="J165" s="1"/>
      <c r="K165" s="41"/>
    </row>
    <row r="166" spans="3:11" s="30" customFormat="1">
      <c r="C166" s="94"/>
      <c r="F166" s="25"/>
      <c r="G166" s="1"/>
      <c r="H166" s="1"/>
      <c r="I166" s="1"/>
      <c r="J166" s="1"/>
      <c r="K166" s="41"/>
    </row>
    <row r="167" spans="3:11" s="30" customFormat="1">
      <c r="C167" s="94"/>
      <c r="F167" s="25"/>
      <c r="G167" s="1"/>
      <c r="H167" s="1"/>
      <c r="I167" s="1"/>
      <c r="J167" s="1"/>
      <c r="K167" s="41"/>
    </row>
    <row r="168" spans="3:11" s="30" customFormat="1">
      <c r="C168" s="94"/>
      <c r="F168" s="25"/>
      <c r="G168" s="1"/>
      <c r="H168" s="1"/>
      <c r="I168" s="1"/>
      <c r="J168" s="1"/>
      <c r="K168" s="41"/>
    </row>
    <row r="169" spans="3:11" s="30" customFormat="1">
      <c r="C169" s="94"/>
      <c r="F169" s="25"/>
      <c r="G169" s="1"/>
      <c r="H169" s="1"/>
      <c r="I169" s="1"/>
      <c r="J169" s="1"/>
      <c r="K169" s="41"/>
    </row>
    <row r="170" spans="3:11" s="30" customFormat="1">
      <c r="C170" s="94"/>
      <c r="F170" s="25"/>
      <c r="G170" s="1"/>
      <c r="H170" s="1"/>
      <c r="I170" s="1"/>
      <c r="J170" s="1"/>
      <c r="K170" s="41"/>
    </row>
    <row r="171" spans="3:11" s="30" customFormat="1">
      <c r="C171" s="94"/>
      <c r="F171" s="25"/>
      <c r="G171" s="1"/>
      <c r="H171" s="1"/>
      <c r="I171" s="1"/>
      <c r="J171" s="1"/>
      <c r="K171" s="41"/>
    </row>
    <row r="172" spans="3:11" s="30" customFormat="1">
      <c r="C172" s="94"/>
      <c r="F172" s="25"/>
      <c r="G172" s="1"/>
      <c r="H172" s="1"/>
      <c r="I172" s="1"/>
      <c r="J172" s="1"/>
      <c r="K172" s="41"/>
    </row>
    <row r="173" spans="3:11" s="30" customFormat="1">
      <c r="C173" s="94"/>
      <c r="F173" s="25"/>
      <c r="G173" s="1"/>
      <c r="H173" s="1"/>
      <c r="I173" s="1"/>
      <c r="J173" s="1"/>
      <c r="K173" s="41"/>
    </row>
    <row r="174" spans="3:11" s="30" customFormat="1">
      <c r="C174" s="94"/>
      <c r="F174" s="25"/>
      <c r="G174" s="1"/>
      <c r="H174" s="1"/>
      <c r="I174" s="1"/>
      <c r="J174" s="1"/>
      <c r="K174" s="41"/>
    </row>
    <row r="175" spans="3:11" s="30" customFormat="1">
      <c r="C175" s="94"/>
      <c r="F175" s="25"/>
      <c r="G175" s="1"/>
      <c r="H175" s="1"/>
      <c r="I175" s="1"/>
      <c r="J175" s="1"/>
      <c r="K175" s="41"/>
    </row>
    <row r="176" spans="3:11" s="30" customFormat="1">
      <c r="C176" s="94"/>
      <c r="F176" s="25"/>
      <c r="G176" s="1"/>
      <c r="H176" s="1"/>
      <c r="I176" s="1"/>
      <c r="J176" s="1"/>
      <c r="K176" s="41"/>
    </row>
    <row r="177" spans="3:11" s="30" customFormat="1">
      <c r="C177" s="94"/>
      <c r="F177" s="25"/>
      <c r="G177" s="1"/>
      <c r="H177" s="1"/>
      <c r="I177" s="1"/>
      <c r="J177" s="1"/>
      <c r="K177" s="41"/>
    </row>
    <row r="178" spans="3:11" s="30" customFormat="1">
      <c r="C178" s="94"/>
      <c r="F178" s="25"/>
      <c r="G178" s="1"/>
      <c r="H178" s="1"/>
      <c r="I178" s="1"/>
      <c r="J178" s="1"/>
      <c r="K178" s="41"/>
    </row>
    <row r="179" spans="3:11" s="30" customFormat="1">
      <c r="C179" s="94"/>
      <c r="F179" s="25"/>
      <c r="G179" s="1"/>
      <c r="H179" s="1"/>
      <c r="I179" s="1"/>
      <c r="J179" s="1"/>
      <c r="K179" s="41"/>
    </row>
    <row r="180" spans="3:11" s="30" customFormat="1">
      <c r="C180" s="94"/>
      <c r="F180" s="25"/>
      <c r="G180" s="1"/>
      <c r="H180" s="1"/>
      <c r="I180" s="1"/>
      <c r="J180" s="1"/>
      <c r="K180" s="41"/>
    </row>
    <row r="181" spans="3:11" s="30" customFormat="1">
      <c r="C181" s="94"/>
      <c r="F181" s="25"/>
      <c r="G181" s="1"/>
      <c r="H181" s="1"/>
      <c r="I181" s="1"/>
      <c r="J181" s="1"/>
      <c r="K181" s="41"/>
    </row>
    <row r="182" spans="3:11" s="30" customFormat="1">
      <c r="C182" s="94"/>
      <c r="F182" s="25"/>
      <c r="G182" s="1"/>
      <c r="H182" s="1"/>
      <c r="I182" s="1"/>
      <c r="J182" s="1"/>
      <c r="K182" s="41"/>
    </row>
    <row r="183" spans="3:11" s="30" customFormat="1">
      <c r="C183" s="94"/>
      <c r="F183" s="25"/>
      <c r="G183" s="1"/>
      <c r="H183" s="1"/>
      <c r="I183" s="1"/>
      <c r="J183" s="1"/>
      <c r="K183" s="41"/>
    </row>
    <row r="184" spans="3:11" s="30" customFormat="1">
      <c r="C184" s="94"/>
      <c r="F184" s="25"/>
      <c r="G184" s="1"/>
      <c r="H184" s="1"/>
      <c r="I184" s="1"/>
      <c r="J184" s="1"/>
      <c r="K184" s="41"/>
    </row>
    <row r="185" spans="3:11" s="30" customFormat="1">
      <c r="C185" s="94"/>
      <c r="F185" s="25"/>
      <c r="G185" s="1"/>
      <c r="H185" s="1"/>
      <c r="I185" s="1"/>
      <c r="J185" s="1"/>
      <c r="K185" s="41"/>
    </row>
    <row r="186" spans="3:11" s="30" customFormat="1">
      <c r="C186" s="94"/>
      <c r="F186" s="25"/>
      <c r="G186" s="1"/>
      <c r="H186" s="1"/>
      <c r="I186" s="1"/>
      <c r="J186" s="1"/>
      <c r="K186" s="41"/>
    </row>
    <row r="187" spans="3:11" s="30" customFormat="1">
      <c r="C187" s="94"/>
      <c r="F187" s="25"/>
      <c r="G187" s="1"/>
      <c r="H187" s="1"/>
      <c r="I187" s="1"/>
      <c r="J187" s="1"/>
      <c r="K187" s="41"/>
    </row>
    <row r="188" spans="3:11" s="30" customFormat="1">
      <c r="C188" s="94"/>
      <c r="F188" s="25"/>
      <c r="G188" s="1"/>
      <c r="H188" s="1"/>
      <c r="I188" s="1"/>
      <c r="J188" s="1"/>
      <c r="K188" s="41"/>
    </row>
    <row r="189" spans="3:11" s="30" customFormat="1">
      <c r="C189" s="94"/>
      <c r="F189" s="25"/>
      <c r="G189" s="1"/>
      <c r="H189" s="1"/>
      <c r="I189" s="1"/>
      <c r="J189" s="1"/>
      <c r="K189" s="41"/>
    </row>
    <row r="190" spans="3:11" s="30" customFormat="1">
      <c r="C190" s="94"/>
      <c r="F190" s="25"/>
      <c r="G190" s="1"/>
      <c r="H190" s="1"/>
      <c r="I190" s="1"/>
      <c r="J190" s="1"/>
      <c r="K190" s="41"/>
    </row>
    <row r="191" spans="3:11" s="30" customFormat="1">
      <c r="C191" s="94"/>
      <c r="F191" s="25"/>
      <c r="G191" s="1"/>
      <c r="H191" s="1"/>
      <c r="I191" s="1"/>
      <c r="J191" s="1"/>
      <c r="K191" s="41"/>
    </row>
    <row r="192" spans="3:11" s="30" customFormat="1">
      <c r="C192" s="94"/>
      <c r="F192" s="25"/>
      <c r="G192" s="1"/>
      <c r="H192" s="1"/>
      <c r="I192" s="1"/>
      <c r="J192" s="1"/>
      <c r="K192" s="41"/>
    </row>
    <row r="193" spans="3:11" s="30" customFormat="1">
      <c r="C193" s="94"/>
      <c r="F193" s="25"/>
      <c r="G193" s="1"/>
      <c r="H193" s="1"/>
      <c r="I193" s="1"/>
      <c r="J193" s="1"/>
      <c r="K193" s="41"/>
    </row>
    <row r="194" spans="3:11" s="30" customFormat="1">
      <c r="C194" s="94"/>
      <c r="F194" s="25"/>
      <c r="G194" s="1"/>
      <c r="H194" s="1"/>
      <c r="I194" s="1"/>
      <c r="J194" s="1"/>
      <c r="K194" s="41"/>
    </row>
    <row r="195" spans="3:11" s="30" customFormat="1">
      <c r="C195" s="94"/>
      <c r="F195" s="25"/>
      <c r="G195" s="1"/>
      <c r="H195" s="1"/>
      <c r="I195" s="1"/>
      <c r="J195" s="1"/>
      <c r="K195" s="41"/>
    </row>
    <row r="196" spans="3:11" s="30" customFormat="1">
      <c r="C196" s="94"/>
      <c r="F196" s="25"/>
      <c r="G196" s="1"/>
      <c r="H196" s="1"/>
      <c r="I196" s="1"/>
      <c r="J196" s="1"/>
      <c r="K196" s="41"/>
    </row>
    <row r="197" spans="3:11" s="30" customFormat="1">
      <c r="C197" s="94"/>
      <c r="F197" s="25"/>
      <c r="G197" s="1"/>
      <c r="H197" s="1"/>
      <c r="I197" s="1"/>
      <c r="J197" s="1"/>
      <c r="K197" s="41"/>
    </row>
    <row r="198" spans="3:11" s="30" customFormat="1">
      <c r="C198" s="94"/>
      <c r="F198" s="25"/>
      <c r="G198" s="1"/>
      <c r="H198" s="1"/>
      <c r="I198" s="1"/>
      <c r="J198" s="1"/>
      <c r="K198" s="41"/>
    </row>
    <row r="199" spans="3:11" s="30" customFormat="1">
      <c r="C199" s="94"/>
      <c r="F199" s="25"/>
      <c r="G199" s="1"/>
      <c r="H199" s="1"/>
      <c r="I199" s="1"/>
      <c r="J199" s="1"/>
      <c r="K199" s="41"/>
    </row>
    <row r="200" spans="3:11" s="30" customFormat="1">
      <c r="C200" s="94"/>
      <c r="F200" s="25"/>
      <c r="G200" s="1"/>
      <c r="H200" s="1"/>
      <c r="I200" s="1"/>
      <c r="J200" s="1"/>
      <c r="K200" s="41"/>
    </row>
    <row r="201" spans="3:11" s="30" customFormat="1">
      <c r="C201" s="94"/>
      <c r="F201" s="25"/>
      <c r="G201" s="1"/>
      <c r="H201" s="1"/>
      <c r="I201" s="1"/>
      <c r="J201" s="1"/>
      <c r="K201" s="41"/>
    </row>
    <row r="202" spans="3:11" s="30" customFormat="1">
      <c r="C202" s="94"/>
      <c r="F202" s="25"/>
      <c r="G202" s="1"/>
      <c r="H202" s="1"/>
      <c r="I202" s="1"/>
      <c r="J202" s="1"/>
      <c r="K202" s="41"/>
    </row>
    <row r="203" spans="3:11" s="30" customFormat="1">
      <c r="C203" s="94"/>
      <c r="F203" s="25"/>
      <c r="G203" s="1"/>
      <c r="H203" s="1"/>
      <c r="I203" s="1"/>
      <c r="J203" s="1"/>
      <c r="K203" s="41"/>
    </row>
    <row r="204" spans="3:11" s="30" customFormat="1">
      <c r="C204" s="94"/>
      <c r="F204" s="25"/>
      <c r="G204" s="1"/>
      <c r="H204" s="1"/>
      <c r="I204" s="1"/>
      <c r="J204" s="1"/>
      <c r="K204" s="41"/>
    </row>
    <row r="205" spans="3:11" s="30" customFormat="1">
      <c r="C205" s="94"/>
      <c r="F205" s="25"/>
      <c r="G205" s="1"/>
      <c r="H205" s="1"/>
      <c r="I205" s="1"/>
      <c r="J205" s="1"/>
      <c r="K205" s="41"/>
    </row>
    <row r="206" spans="3:11" s="30" customFormat="1">
      <c r="C206" s="94"/>
      <c r="F206" s="25"/>
      <c r="G206" s="1"/>
      <c r="H206" s="1"/>
      <c r="I206" s="1"/>
      <c r="J206" s="1"/>
      <c r="K206" s="41"/>
    </row>
    <row r="207" spans="3:11" s="30" customFormat="1">
      <c r="C207" s="94"/>
      <c r="F207" s="25"/>
      <c r="G207" s="1"/>
      <c r="H207" s="1"/>
      <c r="I207" s="1"/>
      <c r="J207" s="1"/>
      <c r="K207" s="41"/>
    </row>
    <row r="208" spans="3:11" s="30" customFormat="1">
      <c r="C208" s="94"/>
      <c r="F208" s="25"/>
      <c r="G208" s="1"/>
      <c r="H208" s="1"/>
      <c r="I208" s="1"/>
      <c r="J208" s="1"/>
      <c r="K208" s="41"/>
    </row>
    <row r="209" spans="3:11" s="30" customFormat="1">
      <c r="C209" s="94"/>
      <c r="F209" s="25"/>
      <c r="G209" s="1"/>
      <c r="H209" s="1"/>
      <c r="I209" s="1"/>
      <c r="J209" s="1"/>
      <c r="K209" s="41"/>
    </row>
    <row r="210" spans="3:11" s="30" customFormat="1">
      <c r="C210" s="94"/>
      <c r="F210" s="25"/>
      <c r="G210" s="1"/>
      <c r="H210" s="1"/>
      <c r="I210" s="1"/>
      <c r="J210" s="1"/>
      <c r="K210" s="41"/>
    </row>
    <row r="211" spans="3:11" s="30" customFormat="1">
      <c r="C211" s="94"/>
      <c r="F211" s="25"/>
      <c r="G211" s="1"/>
      <c r="H211" s="1"/>
      <c r="I211" s="1"/>
      <c r="J211" s="1"/>
      <c r="K211" s="41"/>
    </row>
    <row r="212" spans="3:11" s="30" customFormat="1">
      <c r="C212" s="94"/>
      <c r="F212" s="25"/>
      <c r="G212" s="1"/>
      <c r="H212" s="1"/>
      <c r="I212" s="1"/>
      <c r="J212" s="1"/>
      <c r="K212" s="41"/>
    </row>
    <row r="213" spans="3:11" s="30" customFormat="1">
      <c r="C213" s="94"/>
      <c r="F213" s="25"/>
      <c r="G213" s="1"/>
      <c r="H213" s="1"/>
      <c r="I213" s="1"/>
      <c r="J213" s="1"/>
      <c r="K213" s="41"/>
    </row>
    <row r="214" spans="3:11" s="30" customFormat="1">
      <c r="C214" s="94"/>
      <c r="F214" s="25"/>
      <c r="G214" s="1"/>
      <c r="H214" s="1"/>
      <c r="I214" s="1"/>
      <c r="J214" s="1"/>
      <c r="K214" s="41"/>
    </row>
    <row r="215" spans="3:11" s="30" customFormat="1">
      <c r="C215" s="5"/>
      <c r="F215" s="25"/>
      <c r="G215" s="1"/>
      <c r="H215" s="1"/>
      <c r="I215" s="1"/>
      <c r="J215" s="1"/>
      <c r="K215" s="41"/>
    </row>
    <row r="216" spans="3:11" s="30" customFormat="1">
      <c r="C216" s="5"/>
      <c r="F216" s="25"/>
      <c r="G216" s="1"/>
      <c r="H216" s="1"/>
      <c r="I216" s="1"/>
      <c r="J216" s="1"/>
      <c r="K216" s="41"/>
    </row>
    <row r="217" spans="3:11" s="30" customFormat="1">
      <c r="C217" s="5"/>
      <c r="F217" s="25"/>
      <c r="G217" s="1"/>
      <c r="H217" s="1"/>
      <c r="I217" s="1"/>
      <c r="J217" s="1"/>
      <c r="K217" s="41"/>
    </row>
    <row r="218" spans="3:11" s="30" customFormat="1">
      <c r="C218" s="5"/>
      <c r="F218" s="25"/>
      <c r="G218" s="1"/>
      <c r="H218" s="1"/>
      <c r="I218" s="1"/>
      <c r="J218" s="1"/>
      <c r="K218" s="41"/>
    </row>
    <row r="219" spans="3:11" s="30" customFormat="1">
      <c r="C219" s="5"/>
      <c r="F219" s="25"/>
      <c r="G219" s="1"/>
      <c r="H219" s="1"/>
      <c r="I219" s="1"/>
      <c r="J219" s="1"/>
      <c r="K219" s="41"/>
    </row>
    <row r="220" spans="3:11" s="30" customFormat="1">
      <c r="C220" s="5"/>
      <c r="F220" s="25"/>
      <c r="G220" s="1"/>
      <c r="H220" s="1"/>
      <c r="I220" s="1"/>
      <c r="J220" s="1"/>
      <c r="K220" s="41"/>
    </row>
    <row r="221" spans="3:11" s="30" customFormat="1">
      <c r="C221" s="5"/>
      <c r="F221" s="25"/>
      <c r="G221" s="1"/>
      <c r="H221" s="1"/>
      <c r="I221" s="1"/>
      <c r="J221" s="1"/>
      <c r="K221" s="41"/>
    </row>
    <row r="222" spans="3:11" s="30" customFormat="1">
      <c r="C222" s="5"/>
      <c r="F222" s="25"/>
      <c r="G222" s="1"/>
      <c r="H222" s="1"/>
      <c r="I222" s="1"/>
      <c r="J222" s="1"/>
      <c r="K222" s="41"/>
    </row>
    <row r="223" spans="3:11" s="30" customFormat="1">
      <c r="C223" s="5"/>
      <c r="F223" s="25"/>
      <c r="G223" s="1"/>
      <c r="H223" s="1"/>
      <c r="I223" s="1"/>
      <c r="J223" s="1"/>
      <c r="K223" s="41"/>
    </row>
    <row r="224" spans="3:11" s="30" customFormat="1">
      <c r="C224" s="5"/>
      <c r="F224" s="25"/>
      <c r="G224" s="1"/>
      <c r="H224" s="1"/>
      <c r="I224" s="1"/>
      <c r="J224" s="1"/>
      <c r="K224" s="41"/>
    </row>
    <row r="225" spans="3:11" s="30" customFormat="1">
      <c r="C225" s="5"/>
      <c r="F225" s="25"/>
      <c r="G225" s="1"/>
      <c r="H225" s="1"/>
      <c r="I225" s="1"/>
      <c r="J225" s="1"/>
      <c r="K225" s="41"/>
    </row>
    <row r="226" spans="3:11" s="30" customFormat="1">
      <c r="C226" s="5"/>
      <c r="F226" s="25"/>
      <c r="G226" s="1"/>
      <c r="H226" s="1"/>
      <c r="I226" s="1"/>
      <c r="J226" s="1"/>
      <c r="K226" s="41"/>
    </row>
    <row r="227" spans="3:11" s="30" customFormat="1">
      <c r="C227" s="5"/>
      <c r="F227" s="25"/>
      <c r="G227" s="1"/>
      <c r="H227" s="1"/>
      <c r="I227" s="1"/>
      <c r="J227" s="1"/>
      <c r="K227" s="41"/>
    </row>
    <row r="228" spans="3:11" s="30" customFormat="1">
      <c r="C228" s="5"/>
      <c r="F228" s="25"/>
      <c r="G228" s="1"/>
      <c r="H228" s="1"/>
      <c r="I228" s="1"/>
      <c r="J228" s="1"/>
      <c r="K228" s="41"/>
    </row>
    <row r="229" spans="3:11" s="30" customFormat="1">
      <c r="C229" s="5"/>
      <c r="F229" s="25"/>
      <c r="G229" s="1"/>
      <c r="H229" s="1"/>
      <c r="I229" s="1"/>
      <c r="J229" s="1"/>
      <c r="K229" s="41"/>
    </row>
    <row r="230" spans="3:11" s="30" customFormat="1">
      <c r="C230" s="5"/>
      <c r="F230" s="25"/>
      <c r="G230" s="1"/>
      <c r="H230" s="1"/>
      <c r="I230" s="1"/>
      <c r="J230" s="1"/>
      <c r="K230" s="41"/>
    </row>
    <row r="231" spans="3:11" s="30" customFormat="1">
      <c r="C231" s="5"/>
      <c r="F231" s="25"/>
      <c r="G231" s="1"/>
      <c r="H231" s="1"/>
      <c r="I231" s="1"/>
      <c r="J231" s="1"/>
      <c r="K231" s="41"/>
    </row>
    <row r="232" spans="3:11" s="30" customFormat="1">
      <c r="C232" s="5"/>
      <c r="F232" s="25"/>
      <c r="G232" s="1"/>
      <c r="H232" s="1"/>
      <c r="I232" s="1"/>
      <c r="J232" s="1"/>
      <c r="K232" s="41"/>
    </row>
    <row r="233" spans="3:11" s="30" customFormat="1">
      <c r="C233" s="5"/>
      <c r="F233" s="25"/>
      <c r="G233" s="1"/>
      <c r="H233" s="1"/>
      <c r="I233" s="1"/>
      <c r="J233" s="1"/>
      <c r="K233" s="41"/>
    </row>
    <row r="234" spans="3:11" s="30" customFormat="1">
      <c r="C234" s="5"/>
      <c r="F234" s="25"/>
      <c r="G234" s="1"/>
      <c r="H234" s="1"/>
      <c r="I234" s="1"/>
      <c r="J234" s="1"/>
      <c r="K234" s="41"/>
    </row>
    <row r="235" spans="3:11" s="30" customFormat="1">
      <c r="C235" s="5"/>
      <c r="F235" s="25"/>
      <c r="G235" s="1"/>
      <c r="H235" s="1"/>
      <c r="I235" s="1"/>
      <c r="J235" s="1"/>
      <c r="K235" s="41"/>
    </row>
    <row r="236" spans="3:11" s="30" customFormat="1">
      <c r="C236" s="5"/>
      <c r="F236" s="25"/>
      <c r="G236" s="1"/>
      <c r="H236" s="1"/>
      <c r="I236" s="1"/>
      <c r="J236" s="1"/>
      <c r="K236" s="41"/>
    </row>
    <row r="237" spans="3:11" s="30" customFormat="1">
      <c r="C237" s="5"/>
      <c r="F237" s="25"/>
      <c r="G237" s="1"/>
      <c r="H237" s="1"/>
      <c r="I237" s="1"/>
      <c r="J237" s="1"/>
      <c r="K237" s="41"/>
    </row>
    <row r="238" spans="3:11" s="30" customFormat="1">
      <c r="C238" s="5"/>
      <c r="F238" s="25"/>
      <c r="G238" s="1"/>
      <c r="H238" s="1"/>
      <c r="I238" s="1"/>
      <c r="J238" s="1"/>
      <c r="K238" s="41"/>
    </row>
    <row r="239" spans="3:11" s="30" customFormat="1">
      <c r="C239" s="5"/>
      <c r="F239" s="25"/>
      <c r="G239" s="1"/>
      <c r="H239" s="1"/>
      <c r="I239" s="1"/>
      <c r="J239" s="1"/>
      <c r="K239" s="41"/>
    </row>
    <row r="240" spans="3:11" s="30" customFormat="1">
      <c r="C240" s="5"/>
      <c r="F240" s="25"/>
      <c r="G240" s="1"/>
      <c r="H240" s="1"/>
      <c r="I240" s="1"/>
      <c r="J240" s="1"/>
      <c r="K240" s="41"/>
    </row>
    <row r="241" spans="3:11" s="30" customFormat="1">
      <c r="C241" s="5"/>
      <c r="F241" s="25"/>
      <c r="G241" s="1"/>
      <c r="H241" s="1"/>
      <c r="I241" s="1"/>
      <c r="J241" s="1"/>
      <c r="K241" s="41"/>
    </row>
    <row r="242" spans="3:11" s="30" customFormat="1">
      <c r="C242" s="5"/>
      <c r="F242" s="25"/>
      <c r="G242" s="1"/>
      <c r="H242" s="1"/>
      <c r="I242" s="1"/>
      <c r="J242" s="1"/>
      <c r="K242" s="41"/>
    </row>
    <row r="243" spans="3:11" s="30" customFormat="1">
      <c r="C243" s="5"/>
      <c r="F243" s="25"/>
      <c r="G243" s="1"/>
      <c r="H243" s="1"/>
      <c r="I243" s="1"/>
      <c r="J243" s="1"/>
      <c r="K243" s="41"/>
    </row>
    <row r="244" spans="3:11" s="30" customFormat="1">
      <c r="C244" s="5"/>
      <c r="F244" s="25"/>
      <c r="G244" s="1"/>
      <c r="H244" s="1"/>
      <c r="I244" s="1"/>
      <c r="J244" s="1"/>
      <c r="K244" s="41"/>
    </row>
    <row r="245" spans="3:11" s="30" customFormat="1">
      <c r="C245" s="5"/>
      <c r="F245" s="25"/>
      <c r="G245" s="1"/>
      <c r="H245" s="1"/>
      <c r="I245" s="1"/>
      <c r="J245" s="1"/>
      <c r="K245" s="41"/>
    </row>
    <row r="246" spans="3:11" s="30" customFormat="1">
      <c r="C246" s="5"/>
      <c r="F246" s="25"/>
      <c r="G246" s="1"/>
      <c r="H246" s="1"/>
      <c r="I246" s="1"/>
      <c r="J246" s="1"/>
      <c r="K246" s="41"/>
    </row>
    <row r="247" spans="3:11" s="30" customFormat="1">
      <c r="C247" s="5"/>
      <c r="F247" s="25"/>
      <c r="G247" s="1"/>
      <c r="H247" s="1"/>
      <c r="I247" s="1"/>
      <c r="J247" s="1"/>
      <c r="K247" s="41"/>
    </row>
    <row r="248" spans="3:11" s="30" customFormat="1">
      <c r="C248" s="5"/>
      <c r="F248" s="25"/>
      <c r="G248" s="1"/>
      <c r="H248" s="1"/>
      <c r="I248" s="1"/>
      <c r="J248" s="1"/>
      <c r="K248" s="41"/>
    </row>
    <row r="249" spans="3:11" s="30" customFormat="1">
      <c r="C249" s="5"/>
      <c r="F249" s="25"/>
      <c r="G249" s="1"/>
      <c r="H249" s="1"/>
      <c r="I249" s="1"/>
      <c r="J249" s="1"/>
      <c r="K249" s="41"/>
    </row>
    <row r="250" spans="3:11" s="30" customFormat="1">
      <c r="C250" s="5"/>
      <c r="F250" s="25"/>
      <c r="G250" s="1"/>
      <c r="H250" s="1"/>
      <c r="I250" s="1"/>
      <c r="J250" s="1"/>
      <c r="K250" s="41"/>
    </row>
    <row r="251" spans="3:11" s="30" customFormat="1">
      <c r="C251" s="5"/>
      <c r="F251" s="25"/>
      <c r="G251" s="1"/>
      <c r="H251" s="1"/>
      <c r="I251" s="1"/>
      <c r="J251" s="1"/>
      <c r="K251" s="41"/>
    </row>
    <row r="252" spans="3:11" s="30" customFormat="1">
      <c r="C252" s="5"/>
      <c r="F252" s="25"/>
      <c r="G252" s="1"/>
      <c r="H252" s="1"/>
      <c r="I252" s="1"/>
      <c r="J252" s="1"/>
      <c r="K252" s="41"/>
    </row>
    <row r="253" spans="3:11" s="30" customFormat="1">
      <c r="C253" s="5"/>
      <c r="F253" s="25"/>
      <c r="G253" s="1"/>
      <c r="H253" s="1"/>
      <c r="I253" s="1"/>
      <c r="J253" s="1"/>
      <c r="K253" s="41"/>
    </row>
  </sheetData>
  <mergeCells count="54">
    <mergeCell ref="D117:F117"/>
    <mergeCell ref="H117:J117"/>
    <mergeCell ref="B88:B89"/>
    <mergeCell ref="H113:J113"/>
    <mergeCell ref="D114:F114"/>
    <mergeCell ref="H114:J114"/>
    <mergeCell ref="H116:J116"/>
    <mergeCell ref="C23:J23"/>
    <mergeCell ref="G26:J26"/>
    <mergeCell ref="C25:H25"/>
    <mergeCell ref="B24:J24"/>
    <mergeCell ref="B26:B27"/>
    <mergeCell ref="C26:C27"/>
    <mergeCell ref="D26:D27"/>
    <mergeCell ref="E26:E27"/>
    <mergeCell ref="F26:F27"/>
    <mergeCell ref="B22:C22"/>
    <mergeCell ref="B21:C21"/>
    <mergeCell ref="D21:F21"/>
    <mergeCell ref="B18:C18"/>
    <mergeCell ref="D18:F18"/>
    <mergeCell ref="B19:C19"/>
    <mergeCell ref="D19:F19"/>
    <mergeCell ref="B20:C20"/>
    <mergeCell ref="D20:F20"/>
    <mergeCell ref="D22:F22"/>
    <mergeCell ref="H1:J1"/>
    <mergeCell ref="B2:C2"/>
    <mergeCell ref="B4:C4"/>
    <mergeCell ref="G19:I19"/>
    <mergeCell ref="B16:C16"/>
    <mergeCell ref="B17:C17"/>
    <mergeCell ref="D17:F17"/>
    <mergeCell ref="G18:I18"/>
    <mergeCell ref="D16:H16"/>
    <mergeCell ref="D11:H11"/>
    <mergeCell ref="F3:I3"/>
    <mergeCell ref="F7:J7"/>
    <mergeCell ref="B11:C11"/>
    <mergeCell ref="B10:C10"/>
    <mergeCell ref="G8:J8"/>
    <mergeCell ref="B3:C3"/>
    <mergeCell ref="F4:I4"/>
    <mergeCell ref="B9:C9"/>
    <mergeCell ref="F6:I6"/>
    <mergeCell ref="D10:F10"/>
    <mergeCell ref="D14:H14"/>
    <mergeCell ref="B12:C12"/>
    <mergeCell ref="D12:F12"/>
    <mergeCell ref="D15:F15"/>
    <mergeCell ref="B14:C14"/>
    <mergeCell ref="B15:C15"/>
    <mergeCell ref="B13:C13"/>
    <mergeCell ref="D13:F13"/>
  </mergeCells>
  <phoneticPr fontId="0" type="noConversion"/>
  <pageMargins left="1.1811023622047245" right="0.51181102362204722" top="0.35433070866141736" bottom="0.55118110236220474" header="0.31496062992125984" footer="0.31496062992125984"/>
  <pageSetup paperSize="9" scale="65" fitToHeight="4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H253"/>
  <sheetViews>
    <sheetView zoomScale="75" zoomScaleNormal="75" workbookViewId="0">
      <selection activeCell="L11" sqref="L1:DH65536"/>
    </sheetView>
  </sheetViews>
  <sheetFormatPr defaultColWidth="9.109375" defaultRowHeight="18"/>
  <cols>
    <col min="1" max="1" width="3.77734375" style="1" customWidth="1"/>
    <col min="2" max="2" width="11.109375" style="1" customWidth="1"/>
    <col min="3" max="3" width="54.5546875" style="1" customWidth="1"/>
    <col min="4" max="4" width="16.44140625" style="30" customWidth="1"/>
    <col min="5" max="5" width="18" style="30" customWidth="1"/>
    <col min="6" max="6" width="18" style="25" customWidth="1"/>
    <col min="7" max="8" width="16.6640625" style="1" customWidth="1"/>
    <col min="9" max="9" width="21.21875" style="1" customWidth="1"/>
    <col min="10" max="10" width="19.109375" style="1" customWidth="1"/>
    <col min="11" max="11" width="9.109375" style="32"/>
    <col min="12" max="16384" width="9.109375" style="1"/>
  </cols>
  <sheetData>
    <row r="1" spans="2:11" s="65" customFormat="1" ht="13.2" customHeight="1">
      <c r="D1" s="61"/>
      <c r="E1" s="61"/>
      <c r="F1" s="69"/>
      <c r="H1" s="191" t="s">
        <v>183</v>
      </c>
      <c r="I1" s="191"/>
      <c r="J1" s="191"/>
      <c r="K1" s="99"/>
    </row>
    <row r="2" spans="2:11">
      <c r="B2" s="164" t="s">
        <v>24</v>
      </c>
      <c r="C2" s="164"/>
      <c r="D2" s="1"/>
      <c r="E2" s="32"/>
      <c r="F2" s="6" t="s">
        <v>25</v>
      </c>
    </row>
    <row r="3" spans="2:11" ht="41.4" customHeight="1">
      <c r="B3" s="187" t="s">
        <v>173</v>
      </c>
      <c r="C3" s="187"/>
      <c r="D3" s="26"/>
      <c r="E3" s="38"/>
      <c r="F3" s="195" t="s">
        <v>184</v>
      </c>
      <c r="G3" s="195"/>
      <c r="H3" s="195"/>
      <c r="I3" s="195"/>
    </row>
    <row r="4" spans="2:11" s="44" customFormat="1" ht="12.6" customHeight="1">
      <c r="B4" s="189" t="s">
        <v>12</v>
      </c>
      <c r="C4" s="189"/>
      <c r="D4" s="44" t="s">
        <v>153</v>
      </c>
      <c r="F4" s="189"/>
      <c r="G4" s="189"/>
      <c r="H4" s="189"/>
      <c r="I4" s="189"/>
      <c r="K4" s="100"/>
    </row>
    <row r="5" spans="2:11">
      <c r="B5" s="42" t="s">
        <v>151</v>
      </c>
      <c r="C5" s="30"/>
      <c r="D5" s="26"/>
      <c r="E5" s="38"/>
      <c r="F5" s="43"/>
      <c r="G5" s="132"/>
      <c r="H5" s="132"/>
      <c r="I5" s="132"/>
    </row>
    <row r="6" spans="2:11">
      <c r="B6" s="43" t="s">
        <v>152</v>
      </c>
      <c r="C6" s="30"/>
      <c r="D6" s="26"/>
      <c r="E6" s="38"/>
      <c r="F6" s="188"/>
      <c r="G6" s="188"/>
      <c r="H6" s="188"/>
      <c r="I6" s="188"/>
    </row>
    <row r="7" spans="2:11" s="44" customFormat="1" ht="12.6" customHeight="1">
      <c r="C7" s="45" t="s">
        <v>35</v>
      </c>
      <c r="D7" s="45"/>
      <c r="E7" s="46"/>
      <c r="F7" s="189"/>
      <c r="G7" s="189"/>
      <c r="H7" s="189"/>
      <c r="I7" s="189"/>
      <c r="J7" s="189"/>
      <c r="K7" s="100"/>
    </row>
    <row r="8" spans="2:11" ht="1.8" hidden="1" customHeight="1">
      <c r="C8" s="30"/>
      <c r="E8" s="26"/>
      <c r="F8" s="38"/>
      <c r="G8" s="186"/>
      <c r="H8" s="186"/>
      <c r="I8" s="186"/>
      <c r="J8" s="186"/>
    </row>
    <row r="9" spans="2:11" hidden="1">
      <c r="B9" s="163"/>
      <c r="C9" s="163"/>
      <c r="D9" s="2"/>
      <c r="E9" s="2"/>
      <c r="F9" s="39"/>
      <c r="G9" s="27"/>
      <c r="H9" s="27"/>
      <c r="I9" s="27"/>
      <c r="J9" s="27"/>
    </row>
    <row r="10" spans="2:11" hidden="1">
      <c r="B10" s="184"/>
      <c r="C10" s="185"/>
      <c r="D10" s="190"/>
      <c r="E10" s="190"/>
      <c r="F10" s="190"/>
      <c r="G10" s="30"/>
      <c r="H10" s="30"/>
      <c r="I10" s="30"/>
      <c r="J10" s="30"/>
    </row>
    <row r="11" spans="2:11" s="44" customFormat="1" ht="25.2" customHeight="1">
      <c r="B11" s="172" t="s">
        <v>6</v>
      </c>
      <c r="C11" s="172"/>
      <c r="D11" s="192" t="s">
        <v>178</v>
      </c>
      <c r="E11" s="193"/>
      <c r="F11" s="193"/>
      <c r="G11" s="193"/>
      <c r="H11" s="194"/>
      <c r="I11" s="50" t="s">
        <v>30</v>
      </c>
      <c r="J11" s="51" t="s">
        <v>33</v>
      </c>
      <c r="K11" s="100"/>
    </row>
    <row r="12" spans="2:11" s="44" customFormat="1" ht="12">
      <c r="B12" s="172" t="s">
        <v>7</v>
      </c>
      <c r="C12" s="172"/>
      <c r="D12" s="174" t="s">
        <v>177</v>
      </c>
      <c r="E12" s="174"/>
      <c r="F12" s="174"/>
      <c r="G12" s="52"/>
      <c r="H12" s="53"/>
      <c r="I12" s="54" t="s">
        <v>28</v>
      </c>
      <c r="J12" s="51">
        <v>1982212</v>
      </c>
      <c r="K12" s="100"/>
    </row>
    <row r="13" spans="2:11" s="44" customFormat="1" ht="12">
      <c r="B13" s="172" t="s">
        <v>13</v>
      </c>
      <c r="C13" s="172"/>
      <c r="D13" s="174" t="s">
        <v>144</v>
      </c>
      <c r="E13" s="174"/>
      <c r="F13" s="174"/>
      <c r="G13" s="48"/>
      <c r="H13" s="49"/>
      <c r="I13" s="54" t="s">
        <v>27</v>
      </c>
      <c r="J13" s="51">
        <v>150</v>
      </c>
      <c r="K13" s="100"/>
    </row>
    <row r="14" spans="2:11" s="44" customFormat="1" ht="12">
      <c r="B14" s="172" t="s">
        <v>154</v>
      </c>
      <c r="C14" s="172"/>
      <c r="D14" s="174" t="s">
        <v>145</v>
      </c>
      <c r="E14" s="174"/>
      <c r="F14" s="174"/>
      <c r="G14" s="48"/>
      <c r="H14" s="49"/>
      <c r="I14" s="54" t="s">
        <v>26</v>
      </c>
      <c r="J14" s="51">
        <v>5110800000</v>
      </c>
      <c r="K14" s="100"/>
    </row>
    <row r="15" spans="2:11" s="44" customFormat="1" ht="12">
      <c r="B15" s="172" t="s">
        <v>9</v>
      </c>
      <c r="C15" s="172"/>
      <c r="D15" s="174" t="s">
        <v>150</v>
      </c>
      <c r="E15" s="174"/>
      <c r="F15" s="174"/>
      <c r="G15" s="52"/>
      <c r="H15" s="53"/>
      <c r="I15" s="54" t="s">
        <v>1</v>
      </c>
      <c r="J15" s="51"/>
      <c r="K15" s="100"/>
    </row>
    <row r="16" spans="2:11" s="44" customFormat="1" ht="12">
      <c r="B16" s="172" t="s">
        <v>8</v>
      </c>
      <c r="C16" s="172"/>
      <c r="D16" s="174" t="s">
        <v>146</v>
      </c>
      <c r="E16" s="174"/>
      <c r="F16" s="174"/>
      <c r="G16" s="52"/>
      <c r="H16" s="53"/>
      <c r="I16" s="54" t="s">
        <v>0</v>
      </c>
      <c r="J16" s="51"/>
      <c r="K16" s="100"/>
    </row>
    <row r="17" spans="1:112" s="44" customFormat="1" ht="12">
      <c r="B17" s="172" t="s">
        <v>36</v>
      </c>
      <c r="C17" s="172"/>
      <c r="D17" s="174" t="s">
        <v>141</v>
      </c>
      <c r="E17" s="174"/>
      <c r="F17" s="174"/>
      <c r="G17" s="52"/>
      <c r="H17" s="55"/>
      <c r="I17" s="56" t="s">
        <v>2</v>
      </c>
      <c r="J17" s="51" t="s">
        <v>149</v>
      </c>
      <c r="K17" s="100"/>
    </row>
    <row r="18" spans="1:112" s="44" customFormat="1" ht="12">
      <c r="B18" s="172" t="s">
        <v>14</v>
      </c>
      <c r="C18" s="172"/>
      <c r="D18" s="174" t="s">
        <v>147</v>
      </c>
      <c r="E18" s="174"/>
      <c r="F18" s="174"/>
      <c r="G18" s="174" t="s">
        <v>31</v>
      </c>
      <c r="H18" s="176"/>
      <c r="I18" s="177"/>
      <c r="J18" s="57" t="s">
        <v>142</v>
      </c>
      <c r="K18" s="100"/>
    </row>
    <row r="19" spans="1:112" s="44" customFormat="1" ht="12">
      <c r="B19" s="172" t="s">
        <v>22</v>
      </c>
      <c r="C19" s="172"/>
      <c r="D19" s="174">
        <v>1135</v>
      </c>
      <c r="E19" s="174"/>
      <c r="F19" s="174"/>
      <c r="G19" s="174" t="s">
        <v>32</v>
      </c>
      <c r="H19" s="176"/>
      <c r="I19" s="177"/>
      <c r="J19" s="58"/>
      <c r="K19" s="100"/>
    </row>
    <row r="20" spans="1:112" s="44" customFormat="1" ht="12">
      <c r="B20" s="172" t="s">
        <v>3</v>
      </c>
      <c r="C20" s="172"/>
      <c r="D20" s="174" t="s">
        <v>148</v>
      </c>
      <c r="E20" s="174"/>
      <c r="F20" s="174"/>
      <c r="G20" s="52"/>
      <c r="H20" s="52"/>
      <c r="I20" s="52"/>
      <c r="J20" s="53"/>
      <c r="K20" s="100"/>
    </row>
    <row r="21" spans="1:112" s="44" customFormat="1" ht="12">
      <c r="B21" s="172" t="s">
        <v>4</v>
      </c>
      <c r="C21" s="172"/>
      <c r="D21" s="173" t="s">
        <v>172</v>
      </c>
      <c r="E21" s="173"/>
      <c r="F21" s="173"/>
      <c r="G21" s="66"/>
      <c r="H21" s="66"/>
      <c r="I21" s="66"/>
      <c r="J21" s="67"/>
      <c r="K21" s="100"/>
    </row>
    <row r="22" spans="1:112" s="44" customFormat="1" ht="12">
      <c r="B22" s="172" t="s">
        <v>5</v>
      </c>
      <c r="C22" s="172"/>
      <c r="D22" s="172" t="s">
        <v>171</v>
      </c>
      <c r="E22" s="172"/>
      <c r="F22" s="175"/>
      <c r="G22" s="68"/>
      <c r="H22" s="68"/>
      <c r="I22" s="68"/>
      <c r="J22" s="68"/>
      <c r="K22" s="100"/>
    </row>
    <row r="23" spans="1:112" ht="19.8" customHeight="1">
      <c r="C23" s="171" t="s">
        <v>181</v>
      </c>
      <c r="D23" s="171"/>
      <c r="E23" s="171"/>
      <c r="F23" s="171"/>
      <c r="G23" s="164"/>
      <c r="H23" s="164"/>
      <c r="I23" s="164"/>
      <c r="J23" s="164"/>
    </row>
    <row r="24" spans="1:112">
      <c r="B24" s="164" t="s">
        <v>140</v>
      </c>
      <c r="C24" s="164"/>
      <c r="D24" s="164"/>
      <c r="E24" s="164"/>
      <c r="F24" s="164"/>
      <c r="G24" s="164"/>
      <c r="H24" s="164"/>
      <c r="I24" s="164"/>
      <c r="J24" s="164"/>
    </row>
    <row r="25" spans="1:112" ht="22.2" customHeight="1">
      <c r="C25" s="163" t="s">
        <v>205</v>
      </c>
      <c r="D25" s="163"/>
      <c r="E25" s="163"/>
      <c r="F25" s="163"/>
      <c r="G25" s="163"/>
      <c r="H25" s="163"/>
      <c r="I25" s="4" t="s">
        <v>37</v>
      </c>
      <c r="J25" s="4"/>
    </row>
    <row r="26" spans="1:112">
      <c r="B26" s="165" t="s">
        <v>10</v>
      </c>
      <c r="C26" s="166" t="s">
        <v>34</v>
      </c>
      <c r="D26" s="167" t="s">
        <v>16</v>
      </c>
      <c r="E26" s="167" t="s">
        <v>17</v>
      </c>
      <c r="F26" s="169" t="s">
        <v>29</v>
      </c>
      <c r="G26" s="160" t="s">
        <v>20</v>
      </c>
      <c r="H26" s="161"/>
      <c r="I26" s="161"/>
      <c r="J26" s="162"/>
    </row>
    <row r="27" spans="1:112" ht="39.75" customHeight="1">
      <c r="B27" s="165"/>
      <c r="C27" s="166"/>
      <c r="D27" s="168"/>
      <c r="E27" s="168"/>
      <c r="F27" s="170"/>
      <c r="G27" s="8" t="s">
        <v>38</v>
      </c>
      <c r="H27" s="8" t="s">
        <v>39</v>
      </c>
      <c r="I27" s="8" t="s">
        <v>40</v>
      </c>
      <c r="J27" s="8" t="s">
        <v>41</v>
      </c>
    </row>
    <row r="28" spans="1:112" s="47" customFormat="1" ht="13.2">
      <c r="B28" s="70">
        <v>1</v>
      </c>
      <c r="C28" s="71">
        <v>2</v>
      </c>
      <c r="D28" s="72">
        <v>3</v>
      </c>
      <c r="E28" s="72">
        <v>4</v>
      </c>
      <c r="F28" s="72">
        <v>5</v>
      </c>
      <c r="G28" s="72">
        <v>6</v>
      </c>
      <c r="H28" s="72">
        <v>7</v>
      </c>
      <c r="I28" s="72">
        <v>8</v>
      </c>
      <c r="J28" s="72">
        <v>9</v>
      </c>
      <c r="K28" s="101"/>
    </row>
    <row r="29" spans="1:112" s="24" customFormat="1" ht="31.2">
      <c r="A29" s="1"/>
      <c r="B29" s="151" t="s">
        <v>48</v>
      </c>
      <c r="C29" s="79" t="s">
        <v>42</v>
      </c>
      <c r="D29" s="34"/>
      <c r="E29" s="108">
        <f t="shared" ref="E29:J29" si="0">E31+E32+E39+E44</f>
        <v>214592.09999999998</v>
      </c>
      <c r="F29" s="108">
        <f t="shared" si="0"/>
        <v>204554.8</v>
      </c>
      <c r="G29" s="108">
        <f t="shared" si="0"/>
        <v>51757.7</v>
      </c>
      <c r="H29" s="108">
        <f t="shared" si="0"/>
        <v>49967.9</v>
      </c>
      <c r="I29" s="108">
        <f t="shared" si="0"/>
        <v>50980.7</v>
      </c>
      <c r="J29" s="108">
        <f t="shared" si="0"/>
        <v>51848.5</v>
      </c>
      <c r="K29" s="3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</row>
    <row r="30" spans="1:112" ht="31.2">
      <c r="B30" s="10" t="s">
        <v>49</v>
      </c>
      <c r="C30" s="75" t="s">
        <v>84</v>
      </c>
      <c r="D30" s="11"/>
      <c r="E30" s="105">
        <v>141509.29999999999</v>
      </c>
      <c r="F30" s="106">
        <f>F31+F33+F34+F35</f>
        <v>170378.9</v>
      </c>
      <c r="G30" s="106">
        <f>G31+G33+G34+G35</f>
        <v>42482.9</v>
      </c>
      <c r="H30" s="106">
        <f>H31+H33+H34+H35</f>
        <v>42039</v>
      </c>
      <c r="I30" s="106">
        <f>I31+I33+I34+I35</f>
        <v>43150</v>
      </c>
      <c r="J30" s="106">
        <f>J31+J33+J34+J35</f>
        <v>42707</v>
      </c>
    </row>
    <row r="31" spans="1:112" s="95" customFormat="1" ht="67.8" customHeight="1">
      <c r="A31" s="32"/>
      <c r="B31" s="21" t="s">
        <v>50</v>
      </c>
      <c r="C31" s="112" t="s">
        <v>180</v>
      </c>
      <c r="D31" s="11"/>
      <c r="E31" s="107">
        <v>136777.09999999998</v>
      </c>
      <c r="F31" s="106">
        <f>SUM(G31:J31)</f>
        <v>164132</v>
      </c>
      <c r="G31" s="106">
        <v>41033</v>
      </c>
      <c r="H31" s="106">
        <f>41033-200</f>
        <v>40833</v>
      </c>
      <c r="I31" s="106">
        <v>41033</v>
      </c>
      <c r="J31" s="106">
        <f>41033+200</f>
        <v>41233</v>
      </c>
      <c r="K31" s="3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</row>
    <row r="32" spans="1:112" s="95" customFormat="1">
      <c r="A32" s="32"/>
      <c r="B32" s="21" t="s">
        <v>51</v>
      </c>
      <c r="C32" s="114" t="s">
        <v>106</v>
      </c>
      <c r="D32" s="11"/>
      <c r="E32" s="107">
        <v>5340.2</v>
      </c>
      <c r="F32" s="106">
        <f>SUM(F33:F38)</f>
        <v>6959.2999999999993</v>
      </c>
      <c r="G32" s="106">
        <f>SUM(G33:G38)</f>
        <v>1627.5</v>
      </c>
      <c r="H32" s="106">
        <f>SUM(H33:H38)</f>
        <v>1384.6</v>
      </c>
      <c r="I32" s="106">
        <f>SUM(I33:I38)</f>
        <v>2294.6</v>
      </c>
      <c r="J32" s="106">
        <f>SUM(J33:J38)</f>
        <v>1652.6</v>
      </c>
      <c r="K32" s="3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</row>
    <row r="33" spans="1:112">
      <c r="B33" s="10" t="s">
        <v>52</v>
      </c>
      <c r="C33" s="76" t="s">
        <v>53</v>
      </c>
      <c r="D33" s="34"/>
      <c r="E33" s="107">
        <v>1681.2</v>
      </c>
      <c r="F33" s="108">
        <f t="shared" ref="F33:F38" si="1">SUM(G33:J33)</f>
        <v>1920</v>
      </c>
      <c r="G33" s="108">
        <f>345+500-12-300</f>
        <v>533</v>
      </c>
      <c r="H33" s="108">
        <v>345</v>
      </c>
      <c r="I33" s="108">
        <f>356+300</f>
        <v>656</v>
      </c>
      <c r="J33" s="108">
        <v>386</v>
      </c>
    </row>
    <row r="34" spans="1:112" ht="31.2">
      <c r="B34" s="10" t="s">
        <v>54</v>
      </c>
      <c r="C34" s="76" t="s">
        <v>107</v>
      </c>
      <c r="D34" s="34"/>
      <c r="E34" s="107">
        <v>2345</v>
      </c>
      <c r="F34" s="108">
        <f t="shared" si="1"/>
        <v>3765.9</v>
      </c>
      <c r="G34" s="108">
        <f>836+420.9-500</f>
        <v>756.90000000000009</v>
      </c>
      <c r="H34" s="108">
        <f>836-300+200</f>
        <v>736</v>
      </c>
      <c r="I34" s="108">
        <f>836+500</f>
        <v>1336</v>
      </c>
      <c r="J34" s="108">
        <f>837+300-200</f>
        <v>937</v>
      </c>
    </row>
    <row r="35" spans="1:112">
      <c r="B35" s="10" t="s">
        <v>56</v>
      </c>
      <c r="C35" s="76" t="s">
        <v>85</v>
      </c>
      <c r="D35" s="34"/>
      <c r="E35" s="107">
        <v>706</v>
      </c>
      <c r="F35" s="108">
        <f t="shared" si="1"/>
        <v>561</v>
      </c>
      <c r="G35" s="108">
        <v>160</v>
      </c>
      <c r="H35" s="108">
        <v>125</v>
      </c>
      <c r="I35" s="108">
        <v>125</v>
      </c>
      <c r="J35" s="108">
        <v>151</v>
      </c>
    </row>
    <row r="36" spans="1:112" ht="31.2">
      <c r="B36" s="10" t="s">
        <v>95</v>
      </c>
      <c r="C36" s="76" t="s">
        <v>108</v>
      </c>
      <c r="D36" s="34"/>
      <c r="E36" s="107">
        <v>148</v>
      </c>
      <c r="F36" s="108">
        <f t="shared" si="1"/>
        <v>214.4</v>
      </c>
      <c r="G36" s="108">
        <v>53.6</v>
      </c>
      <c r="H36" s="108">
        <v>53.6</v>
      </c>
      <c r="I36" s="108">
        <v>53.6</v>
      </c>
      <c r="J36" s="108">
        <v>53.6</v>
      </c>
    </row>
    <row r="37" spans="1:112">
      <c r="B37" s="10" t="s">
        <v>96</v>
      </c>
      <c r="C37" s="76" t="s">
        <v>86</v>
      </c>
      <c r="D37" s="34"/>
      <c r="E37" s="107">
        <v>420</v>
      </c>
      <c r="F37" s="108">
        <f t="shared" si="1"/>
        <v>450</v>
      </c>
      <c r="G37" s="108">
        <v>112</v>
      </c>
      <c r="H37" s="108">
        <v>113</v>
      </c>
      <c r="I37" s="108">
        <v>112</v>
      </c>
      <c r="J37" s="108">
        <v>113</v>
      </c>
    </row>
    <row r="38" spans="1:112" ht="31.2">
      <c r="B38" s="10" t="s">
        <v>97</v>
      </c>
      <c r="C38" s="77" t="s">
        <v>156</v>
      </c>
      <c r="D38" s="34"/>
      <c r="E38" s="107">
        <v>40</v>
      </c>
      <c r="F38" s="108">
        <f t="shared" si="1"/>
        <v>48</v>
      </c>
      <c r="G38" s="108">
        <v>12</v>
      </c>
      <c r="H38" s="108">
        <v>12</v>
      </c>
      <c r="I38" s="108">
        <v>12</v>
      </c>
      <c r="J38" s="108">
        <v>12</v>
      </c>
    </row>
    <row r="39" spans="1:112" s="95" customFormat="1">
      <c r="A39" s="1"/>
      <c r="B39" s="18" t="s">
        <v>55</v>
      </c>
      <c r="C39" s="75" t="s">
        <v>174</v>
      </c>
      <c r="D39" s="34"/>
      <c r="E39" s="107">
        <v>55558.3</v>
      </c>
      <c r="F39" s="108">
        <f>SUM(F40:F43)</f>
        <v>22863.5</v>
      </c>
      <c r="G39" s="150">
        <f>SUM(G40:G43)</f>
        <v>6447.2</v>
      </c>
      <c r="H39" s="150">
        <f>SUM(H40:H43)</f>
        <v>5100.3</v>
      </c>
      <c r="I39" s="150">
        <f>SUM(I40:I43)</f>
        <v>5003.1000000000004</v>
      </c>
      <c r="J39" s="150">
        <f>SUM(J40:J43)</f>
        <v>6312.9</v>
      </c>
      <c r="K39" s="3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</row>
    <row r="40" spans="1:112" ht="46.8">
      <c r="B40" s="23" t="s">
        <v>98</v>
      </c>
      <c r="C40" s="75" t="s">
        <v>138</v>
      </c>
      <c r="D40" s="34"/>
      <c r="E40" s="107">
        <v>15251.6</v>
      </c>
      <c r="F40" s="108">
        <f>SUM(G40:J40)</f>
        <v>0</v>
      </c>
      <c r="G40" s="108">
        <v>0</v>
      </c>
      <c r="H40" s="108">
        <v>0</v>
      </c>
      <c r="I40" s="108">
        <v>0</v>
      </c>
      <c r="J40" s="108">
        <v>0</v>
      </c>
    </row>
    <row r="41" spans="1:112" ht="31.2">
      <c r="B41" s="23" t="s">
        <v>99</v>
      </c>
      <c r="C41" s="75" t="s">
        <v>82</v>
      </c>
      <c r="D41" s="34"/>
      <c r="E41" s="107">
        <v>28633.5</v>
      </c>
      <c r="F41" s="108">
        <f>SUM(G41:J41)</f>
        <v>14322.2</v>
      </c>
      <c r="G41" s="108">
        <v>3537.1</v>
      </c>
      <c r="H41" s="108">
        <v>3624.1</v>
      </c>
      <c r="I41" s="108">
        <v>3537</v>
      </c>
      <c r="J41" s="108">
        <v>3624</v>
      </c>
    </row>
    <row r="42" spans="1:112" ht="31.2">
      <c r="B42" s="23" t="s">
        <v>100</v>
      </c>
      <c r="C42" s="75" t="s">
        <v>76</v>
      </c>
      <c r="D42" s="34"/>
      <c r="E42" s="107">
        <v>7756.3</v>
      </c>
      <c r="F42" s="108">
        <f>SUM(G42:J42)</f>
        <v>8541.2999999999993</v>
      </c>
      <c r="G42" s="108">
        <v>2910.1</v>
      </c>
      <c r="H42" s="108">
        <v>1476.2</v>
      </c>
      <c r="I42" s="108">
        <v>1466.1</v>
      </c>
      <c r="J42" s="108">
        <v>2688.9</v>
      </c>
    </row>
    <row r="43" spans="1:112" ht="31.2">
      <c r="B43" s="23" t="s">
        <v>101</v>
      </c>
      <c r="C43" s="75" t="s">
        <v>77</v>
      </c>
      <c r="D43" s="34"/>
      <c r="E43" s="107">
        <v>3916.9</v>
      </c>
      <c r="F43" s="108">
        <f>SUM(G43:J43)</f>
        <v>0</v>
      </c>
      <c r="G43" s="108">
        <v>0</v>
      </c>
      <c r="H43" s="108">
        <v>0</v>
      </c>
      <c r="I43" s="108">
        <v>0</v>
      </c>
      <c r="J43" s="108">
        <v>0</v>
      </c>
    </row>
    <row r="44" spans="1:112" s="95" customFormat="1">
      <c r="A44" s="32"/>
      <c r="B44" s="115" t="s">
        <v>57</v>
      </c>
      <c r="C44" s="116" t="s">
        <v>87</v>
      </c>
      <c r="D44" s="11"/>
      <c r="E44" s="107">
        <v>16916.5</v>
      </c>
      <c r="F44" s="106">
        <f>SUM(F45:F48)</f>
        <v>10600</v>
      </c>
      <c r="G44" s="106">
        <f>SUM(G45:G49)</f>
        <v>2650</v>
      </c>
      <c r="H44" s="106">
        <f>SUM(H45:H49)</f>
        <v>2650</v>
      </c>
      <c r="I44" s="106">
        <f>SUM(I45:I49)</f>
        <v>2650</v>
      </c>
      <c r="J44" s="106">
        <f>SUM(J45:J49)</f>
        <v>2650</v>
      </c>
      <c r="K44" s="3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</row>
    <row r="45" spans="1:112">
      <c r="B45" s="23" t="s">
        <v>102</v>
      </c>
      <c r="C45" s="75" t="s">
        <v>109</v>
      </c>
      <c r="D45" s="34"/>
      <c r="E45" s="107">
        <v>4050.7000000000003</v>
      </c>
      <c r="F45" s="108">
        <f>SUM(G45:J45)</f>
        <v>2000</v>
      </c>
      <c r="G45" s="108">
        <v>500</v>
      </c>
      <c r="H45" s="108">
        <v>500</v>
      </c>
      <c r="I45" s="108">
        <v>500</v>
      </c>
      <c r="J45" s="108">
        <v>500</v>
      </c>
    </row>
    <row r="46" spans="1:112">
      <c r="B46" s="23" t="s">
        <v>103</v>
      </c>
      <c r="C46" s="75" t="s">
        <v>110</v>
      </c>
      <c r="D46" s="34"/>
      <c r="E46" s="107">
        <v>12480.8</v>
      </c>
      <c r="F46" s="108">
        <f>SUM(G46:J46)</f>
        <v>8600</v>
      </c>
      <c r="G46" s="108">
        <v>2150</v>
      </c>
      <c r="H46" s="108">
        <v>2150</v>
      </c>
      <c r="I46" s="108">
        <v>2150</v>
      </c>
      <c r="J46" s="108">
        <v>2150</v>
      </c>
    </row>
    <row r="47" spans="1:112" ht="31.2">
      <c r="B47" s="23" t="s">
        <v>104</v>
      </c>
      <c r="C47" s="75" t="s">
        <v>111</v>
      </c>
      <c r="D47" s="34"/>
      <c r="E47" s="107">
        <v>385</v>
      </c>
      <c r="F47" s="108">
        <f>SUM(G47:J47)</f>
        <v>0</v>
      </c>
      <c r="G47" s="108">
        <v>0</v>
      </c>
      <c r="H47" s="108">
        <v>0</v>
      </c>
      <c r="I47" s="108">
        <v>0</v>
      </c>
      <c r="J47" s="108">
        <v>0</v>
      </c>
    </row>
    <row r="48" spans="1:112" s="24" customFormat="1">
      <c r="A48" s="1"/>
      <c r="B48" s="23" t="s">
        <v>58</v>
      </c>
      <c r="C48" s="79" t="s">
        <v>88</v>
      </c>
      <c r="D48" s="34"/>
      <c r="E48" s="107">
        <v>0</v>
      </c>
      <c r="F48" s="108">
        <f>F49</f>
        <v>0</v>
      </c>
      <c r="G48" s="108">
        <f>G49</f>
        <v>0</v>
      </c>
      <c r="H48" s="108">
        <f>H49</f>
        <v>0</v>
      </c>
      <c r="I48" s="108">
        <f>I49</f>
        <v>0</v>
      </c>
      <c r="J48" s="108">
        <f>J49</f>
        <v>0</v>
      </c>
      <c r="K48" s="3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</row>
    <row r="49" spans="1:112">
      <c r="B49" s="23" t="s">
        <v>105</v>
      </c>
      <c r="C49" s="76" t="s">
        <v>73</v>
      </c>
      <c r="D49" s="34"/>
      <c r="E49" s="107">
        <v>0</v>
      </c>
      <c r="F49" s="108">
        <f>SUM(G49:J49)</f>
        <v>0</v>
      </c>
      <c r="G49" s="108">
        <v>0</v>
      </c>
      <c r="H49" s="108">
        <v>0</v>
      </c>
      <c r="I49" s="108">
        <v>0</v>
      </c>
      <c r="J49" s="108">
        <v>0</v>
      </c>
    </row>
    <row r="50" spans="1:112" ht="31.2">
      <c r="B50" s="22" t="s">
        <v>59</v>
      </c>
      <c r="C50" s="78" t="s">
        <v>72</v>
      </c>
      <c r="D50" s="34"/>
      <c r="E50" s="107">
        <v>112131.8</v>
      </c>
      <c r="F50" s="108">
        <f>F51</f>
        <v>152819.5</v>
      </c>
      <c r="G50" s="108">
        <f>G51</f>
        <v>37142.6</v>
      </c>
      <c r="H50" s="108">
        <f>H51</f>
        <v>37439.5</v>
      </c>
      <c r="I50" s="108">
        <f>I51</f>
        <v>39098.6</v>
      </c>
      <c r="J50" s="108">
        <f>J51</f>
        <v>39138.800000000003</v>
      </c>
    </row>
    <row r="51" spans="1:112" ht="33.6" customHeight="1">
      <c r="B51" s="22"/>
      <c r="C51" s="78" t="s">
        <v>89</v>
      </c>
      <c r="D51" s="34"/>
      <c r="E51" s="107">
        <v>112131.8</v>
      </c>
      <c r="F51" s="108">
        <f>F52+F60+F61+F62+F63+F64</f>
        <v>152819.5</v>
      </c>
      <c r="G51" s="108">
        <f>G52+G60+G61+G62+G63+G64</f>
        <v>37142.6</v>
      </c>
      <c r="H51" s="108">
        <f>H52+H60+H61+H62+H63+H64</f>
        <v>37439.5</v>
      </c>
      <c r="I51" s="108">
        <f>I52+I60+I61+I62+I63+I64</f>
        <v>39098.6</v>
      </c>
      <c r="J51" s="108">
        <f>J52+J60+J61+J62+J63+J64</f>
        <v>39138.800000000003</v>
      </c>
    </row>
    <row r="52" spans="1:112" s="98" customFormat="1">
      <c r="A52" s="32"/>
      <c r="B52" s="117" t="s">
        <v>60</v>
      </c>
      <c r="C52" s="116" t="s">
        <v>118</v>
      </c>
      <c r="D52" s="11"/>
      <c r="E52" s="113">
        <v>16610.599999999999</v>
      </c>
      <c r="F52" s="106">
        <f>SUM(F53:F59)</f>
        <v>6975</v>
      </c>
      <c r="G52" s="106">
        <f>SUM(G53:G59)</f>
        <v>2252.4</v>
      </c>
      <c r="H52" s="106">
        <f>SUM(H53:H59)</f>
        <v>2550.3000000000002</v>
      </c>
      <c r="I52" s="106">
        <f>SUM(I53:I59)</f>
        <v>1068</v>
      </c>
      <c r="J52" s="106">
        <f>SUM(J53:J59)</f>
        <v>1104.3</v>
      </c>
      <c r="K52" s="3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</row>
    <row r="53" spans="1:112" ht="31.2">
      <c r="B53" s="19"/>
      <c r="C53" s="80" t="s">
        <v>113</v>
      </c>
      <c r="D53" s="34"/>
      <c r="E53" s="107">
        <v>209</v>
      </c>
      <c r="F53" s="108">
        <f t="shared" ref="F53:F59" si="2">SUM(G53:J53)</f>
        <v>180</v>
      </c>
      <c r="G53" s="108">
        <v>45</v>
      </c>
      <c r="H53" s="108">
        <v>45</v>
      </c>
      <c r="I53" s="108">
        <v>45</v>
      </c>
      <c r="J53" s="108">
        <v>45</v>
      </c>
    </row>
    <row r="54" spans="1:112" ht="31.2">
      <c r="B54" s="19"/>
      <c r="C54" s="81" t="s">
        <v>112</v>
      </c>
      <c r="D54" s="34"/>
      <c r="E54" s="107">
        <v>0</v>
      </c>
      <c r="F54" s="108">
        <f t="shared" si="2"/>
        <v>0</v>
      </c>
      <c r="G54" s="108">
        <v>0</v>
      </c>
      <c r="H54" s="108">
        <v>0</v>
      </c>
      <c r="I54" s="108">
        <v>0</v>
      </c>
      <c r="J54" s="108">
        <v>0</v>
      </c>
    </row>
    <row r="55" spans="1:112" ht="31.2">
      <c r="B55" s="19"/>
      <c r="C55" s="82" t="s">
        <v>79</v>
      </c>
      <c r="D55" s="34"/>
      <c r="E55" s="107">
        <v>15.7</v>
      </c>
      <c r="F55" s="108">
        <f t="shared" si="2"/>
        <v>15.7</v>
      </c>
      <c r="G55" s="108">
        <v>3.9</v>
      </c>
      <c r="H55" s="108">
        <v>3.9</v>
      </c>
      <c r="I55" s="108">
        <v>3.9</v>
      </c>
      <c r="J55" s="108">
        <v>4</v>
      </c>
    </row>
    <row r="56" spans="1:112" ht="31.2">
      <c r="B56" s="19"/>
      <c r="C56" s="81" t="s">
        <v>80</v>
      </c>
      <c r="D56" s="34"/>
      <c r="E56" s="107">
        <v>0</v>
      </c>
      <c r="F56" s="108">
        <f t="shared" si="2"/>
        <v>0</v>
      </c>
      <c r="G56" s="108">
        <v>0</v>
      </c>
      <c r="H56" s="108">
        <v>0</v>
      </c>
      <c r="I56" s="108">
        <v>0</v>
      </c>
      <c r="J56" s="108">
        <v>0</v>
      </c>
    </row>
    <row r="57" spans="1:112" ht="31.2">
      <c r="B57" s="19"/>
      <c r="C57" s="81" t="s">
        <v>115</v>
      </c>
      <c r="D57" s="34"/>
      <c r="E57" s="107">
        <v>15239.8</v>
      </c>
      <c r="F57" s="108">
        <f t="shared" si="2"/>
        <v>5060.5</v>
      </c>
      <c r="G57" s="108">
        <f>1265.1+498.4</f>
        <v>1763.5</v>
      </c>
      <c r="H57" s="108">
        <f>1265.1+593.7</f>
        <v>1858.8</v>
      </c>
      <c r="I57" s="108">
        <f>1265.1-498.4</f>
        <v>766.69999999999993</v>
      </c>
      <c r="J57" s="108">
        <f>1265.2-593.7</f>
        <v>671.5</v>
      </c>
    </row>
    <row r="58" spans="1:112" ht="31.2">
      <c r="B58" s="19"/>
      <c r="C58" s="81" t="s">
        <v>134</v>
      </c>
      <c r="D58" s="34"/>
      <c r="E58" s="107">
        <v>0</v>
      </c>
      <c r="F58" s="108">
        <f t="shared" si="2"/>
        <v>0</v>
      </c>
      <c r="G58" s="108">
        <v>0</v>
      </c>
      <c r="H58" s="108">
        <v>0</v>
      </c>
      <c r="I58" s="108">
        <v>0</v>
      </c>
      <c r="J58" s="108">
        <v>0</v>
      </c>
    </row>
    <row r="59" spans="1:112">
      <c r="B59" s="19"/>
      <c r="C59" s="81" t="s">
        <v>94</v>
      </c>
      <c r="D59" s="34"/>
      <c r="E59" s="107">
        <v>1146.0999999999999</v>
      </c>
      <c r="F59" s="108">
        <f t="shared" si="2"/>
        <v>1718.8</v>
      </c>
      <c r="G59" s="108">
        <v>440</v>
      </c>
      <c r="H59" s="108">
        <f>435+207.6</f>
        <v>642.6</v>
      </c>
      <c r="I59" s="108">
        <f>460-207.6</f>
        <v>252.4</v>
      </c>
      <c r="J59" s="108">
        <v>383.8</v>
      </c>
    </row>
    <row r="60" spans="1:112" s="98" customFormat="1" ht="46.8">
      <c r="A60" s="32"/>
      <c r="B60" s="118" t="s">
        <v>62</v>
      </c>
      <c r="C60" s="119" t="s">
        <v>175</v>
      </c>
      <c r="D60" s="11"/>
      <c r="E60" s="113">
        <v>76299.399999999994</v>
      </c>
      <c r="F60" s="106">
        <v>116882.5</v>
      </c>
      <c r="G60" s="106">
        <v>27932.5</v>
      </c>
      <c r="H60" s="106">
        <v>27932.5</v>
      </c>
      <c r="I60" s="106">
        <v>30508.799999999999</v>
      </c>
      <c r="J60" s="106">
        <v>30508.7</v>
      </c>
      <c r="K60" s="3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</row>
    <row r="61" spans="1:112" s="98" customFormat="1" ht="46.8">
      <c r="A61" s="32"/>
      <c r="B61" s="120" t="s">
        <v>61</v>
      </c>
      <c r="C61" s="121" t="s">
        <v>176</v>
      </c>
      <c r="D61" s="11"/>
      <c r="E61" s="113">
        <v>16785.900000000001</v>
      </c>
      <c r="F61" s="106">
        <f>SUM(G61:J61)</f>
        <v>25714.199999999997</v>
      </c>
      <c r="G61" s="106">
        <v>6145.2</v>
      </c>
      <c r="H61" s="106">
        <v>6145.2</v>
      </c>
      <c r="I61" s="106">
        <v>6711.9</v>
      </c>
      <c r="J61" s="106">
        <v>6711.9</v>
      </c>
      <c r="K61" s="3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</row>
    <row r="62" spans="1:112" s="98" customFormat="1" ht="31.2">
      <c r="A62" s="32"/>
      <c r="B62" s="122" t="s">
        <v>63</v>
      </c>
      <c r="C62" s="121" t="s">
        <v>157</v>
      </c>
      <c r="D62" s="11"/>
      <c r="E62" s="113">
        <v>1888.1</v>
      </c>
      <c r="F62" s="106">
        <f>SUM(G62:J62)</f>
        <v>2809.8</v>
      </c>
      <c r="G62" s="106">
        <v>702.5</v>
      </c>
      <c r="H62" s="106">
        <v>702.5</v>
      </c>
      <c r="I62" s="106">
        <v>702.5</v>
      </c>
      <c r="J62" s="106">
        <v>702.3</v>
      </c>
      <c r="K62" s="3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</row>
    <row r="63" spans="1:112" s="98" customFormat="1" ht="46.8">
      <c r="A63" s="32"/>
      <c r="B63" s="123" t="s">
        <v>64</v>
      </c>
      <c r="C63" s="121" t="s">
        <v>158</v>
      </c>
      <c r="D63" s="11"/>
      <c r="E63" s="113">
        <v>433.79999999999995</v>
      </c>
      <c r="F63" s="106">
        <f>SUM(G63:J63)</f>
        <v>438</v>
      </c>
      <c r="G63" s="106">
        <v>110</v>
      </c>
      <c r="H63" s="106">
        <v>109</v>
      </c>
      <c r="I63" s="106">
        <v>107.4</v>
      </c>
      <c r="J63" s="106">
        <v>111.6</v>
      </c>
      <c r="K63" s="3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</row>
    <row r="64" spans="1:112" s="98" customFormat="1" ht="31.2">
      <c r="A64" s="32"/>
      <c r="B64" s="123" t="s">
        <v>65</v>
      </c>
      <c r="C64" s="121" t="s">
        <v>159</v>
      </c>
      <c r="D64" s="11"/>
      <c r="E64" s="113">
        <v>114</v>
      </c>
      <c r="F64" s="106">
        <f>SUM(G64:J64)</f>
        <v>0</v>
      </c>
      <c r="G64" s="106">
        <v>0</v>
      </c>
      <c r="H64" s="106">
        <v>0</v>
      </c>
      <c r="I64" s="106">
        <v>0</v>
      </c>
      <c r="J64" s="106">
        <v>0</v>
      </c>
      <c r="K64" s="3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</row>
    <row r="65" spans="1:112">
      <c r="A65" s="32"/>
      <c r="B65" s="123"/>
      <c r="C65" s="121"/>
      <c r="D65" s="11"/>
      <c r="E65" s="113"/>
      <c r="F65" s="106"/>
      <c r="G65" s="106"/>
      <c r="H65" s="106"/>
      <c r="I65" s="106"/>
      <c r="J65" s="106"/>
    </row>
    <row r="66" spans="1:112" s="98" customFormat="1">
      <c r="A66" s="32"/>
      <c r="B66" s="123">
        <v>3</v>
      </c>
      <c r="C66" s="121" t="s">
        <v>93</v>
      </c>
      <c r="D66" s="11"/>
      <c r="E66" s="113">
        <v>18320.8</v>
      </c>
      <c r="F66" s="106">
        <f>F67+F73+F74+F75+F76+F77</f>
        <v>16553.3</v>
      </c>
      <c r="G66" s="106">
        <f>SUM(G68:G77)</f>
        <v>3980.4</v>
      </c>
      <c r="H66" s="106">
        <f>SUM(H68:H77)</f>
        <v>3978.1999999999994</v>
      </c>
      <c r="I66" s="106">
        <f>SUM(I68:I77)</f>
        <v>4294.9000000000005</v>
      </c>
      <c r="J66" s="106">
        <f>SUM(J68:J77)</f>
        <v>4299.8</v>
      </c>
      <c r="K66" s="3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</row>
    <row r="67" spans="1:112">
      <c r="B67" s="18" t="s">
        <v>66</v>
      </c>
      <c r="C67" s="79" t="s">
        <v>119</v>
      </c>
      <c r="D67" s="34"/>
      <c r="E67" s="107">
        <v>289</v>
      </c>
      <c r="F67" s="108">
        <f>SUM(F68:F72)</f>
        <v>368.7</v>
      </c>
      <c r="G67" s="108">
        <f>SUM(G68:G72)</f>
        <v>93.4</v>
      </c>
      <c r="H67" s="108">
        <f>SUM(H68:H72)</f>
        <v>91.2</v>
      </c>
      <c r="I67" s="108">
        <f>SUM(I68:I72)</f>
        <v>91.8</v>
      </c>
      <c r="J67" s="108">
        <f>SUM(J68:J72)</f>
        <v>92.300000000000011</v>
      </c>
    </row>
    <row r="68" spans="1:112" ht="31.2">
      <c r="B68" s="22"/>
      <c r="C68" s="80" t="s">
        <v>114</v>
      </c>
      <c r="D68" s="34"/>
      <c r="E68" s="107">
        <v>25</v>
      </c>
      <c r="F68" s="108">
        <f>SUM(G68:J68)</f>
        <v>31.5</v>
      </c>
      <c r="G68" s="108">
        <v>7.8</v>
      </c>
      <c r="H68" s="108">
        <v>7.8</v>
      </c>
      <c r="I68" s="108">
        <v>7.8</v>
      </c>
      <c r="J68" s="108">
        <v>8.1</v>
      </c>
    </row>
    <row r="69" spans="1:112" ht="31.2">
      <c r="B69" s="22"/>
      <c r="C69" s="81" t="s">
        <v>78</v>
      </c>
      <c r="D69" s="34"/>
      <c r="E69" s="107">
        <v>120</v>
      </c>
      <c r="F69" s="108">
        <f>SUM(G69:J69)</f>
        <v>156.19999999999999</v>
      </c>
      <c r="G69" s="108">
        <v>39</v>
      </c>
      <c r="H69" s="108">
        <v>39</v>
      </c>
      <c r="I69" s="108">
        <v>39</v>
      </c>
      <c r="J69" s="108">
        <v>39.200000000000003</v>
      </c>
    </row>
    <row r="70" spans="1:112" ht="31.2">
      <c r="B70" s="22"/>
      <c r="C70" s="82" t="s">
        <v>79</v>
      </c>
      <c r="D70" s="34"/>
      <c r="E70" s="107">
        <v>100</v>
      </c>
      <c r="F70" s="108">
        <f>SUM(G70:J70)</f>
        <v>106.2</v>
      </c>
      <c r="G70" s="108">
        <v>26.6</v>
      </c>
      <c r="H70" s="108">
        <v>26.6</v>
      </c>
      <c r="I70" s="108">
        <v>25</v>
      </c>
      <c r="J70" s="108">
        <v>28</v>
      </c>
    </row>
    <row r="71" spans="1:112" ht="31.2">
      <c r="B71" s="22"/>
      <c r="C71" s="81" t="s">
        <v>80</v>
      </c>
      <c r="D71" s="34"/>
      <c r="E71" s="107">
        <v>20</v>
      </c>
      <c r="F71" s="108">
        <f>SUM(G71:J71)</f>
        <v>50</v>
      </c>
      <c r="G71" s="108">
        <v>10</v>
      </c>
      <c r="H71" s="108">
        <v>15</v>
      </c>
      <c r="I71" s="108">
        <v>10</v>
      </c>
      <c r="J71" s="108">
        <v>15</v>
      </c>
    </row>
    <row r="72" spans="1:112">
      <c r="B72" s="22"/>
      <c r="C72" s="81" t="s">
        <v>139</v>
      </c>
      <c r="D72" s="34"/>
      <c r="E72" s="107">
        <v>24</v>
      </c>
      <c r="F72" s="108">
        <f>SUM(G72:J72)</f>
        <v>24.8</v>
      </c>
      <c r="G72" s="108">
        <v>10</v>
      </c>
      <c r="H72" s="108">
        <v>2.8</v>
      </c>
      <c r="I72" s="108">
        <v>10</v>
      </c>
      <c r="J72" s="108">
        <v>2</v>
      </c>
    </row>
    <row r="73" spans="1:112" ht="31.2">
      <c r="B73" s="18" t="s">
        <v>67</v>
      </c>
      <c r="C73" s="83" t="s">
        <v>160</v>
      </c>
      <c r="D73" s="34"/>
      <c r="E73" s="107">
        <v>14542.4</v>
      </c>
      <c r="F73" s="108">
        <v>13014.6</v>
      </c>
      <c r="G73" s="108">
        <v>3124.1</v>
      </c>
      <c r="H73" s="108">
        <v>3124.1</v>
      </c>
      <c r="I73" s="108">
        <v>3383.2</v>
      </c>
      <c r="J73" s="108">
        <v>3383.2</v>
      </c>
    </row>
    <row r="74" spans="1:112" ht="31.2">
      <c r="B74" s="22"/>
      <c r="C74" s="84" t="s">
        <v>161</v>
      </c>
      <c r="D74" s="34"/>
      <c r="E74" s="107">
        <v>3199.2</v>
      </c>
      <c r="F74" s="108">
        <v>2863.2</v>
      </c>
      <c r="G74" s="108">
        <v>687.3</v>
      </c>
      <c r="H74" s="108">
        <v>687.3</v>
      </c>
      <c r="I74" s="108">
        <v>744.3</v>
      </c>
      <c r="J74" s="108">
        <v>744.3</v>
      </c>
    </row>
    <row r="75" spans="1:112" ht="31.2">
      <c r="B75" s="22"/>
      <c r="C75" s="84" t="s">
        <v>157</v>
      </c>
      <c r="D75" s="34"/>
      <c r="E75" s="107">
        <v>275.2</v>
      </c>
      <c r="F75" s="108">
        <f>SUM(G75:J75)</f>
        <v>306.79999999999995</v>
      </c>
      <c r="G75" s="108">
        <v>75.599999999999994</v>
      </c>
      <c r="H75" s="108">
        <v>75.599999999999994</v>
      </c>
      <c r="I75" s="108">
        <v>75.599999999999994</v>
      </c>
      <c r="J75" s="108">
        <v>80</v>
      </c>
    </row>
    <row r="76" spans="1:112" ht="36.6" customHeight="1">
      <c r="B76" s="22"/>
      <c r="C76" s="73" t="s">
        <v>155</v>
      </c>
      <c r="D76" s="34"/>
      <c r="E76" s="107">
        <v>0</v>
      </c>
      <c r="F76" s="108">
        <f>SUM(G76:J76)</f>
        <v>0</v>
      </c>
      <c r="G76" s="108"/>
      <c r="H76" s="108"/>
      <c r="I76" s="108"/>
      <c r="J76" s="108"/>
    </row>
    <row r="77" spans="1:112" ht="31.2">
      <c r="B77" s="22"/>
      <c r="C77" s="84" t="s">
        <v>159</v>
      </c>
      <c r="D77" s="34"/>
      <c r="E77" s="107">
        <v>15</v>
      </c>
      <c r="F77" s="108">
        <f>SUM(G77:J77)</f>
        <v>0</v>
      </c>
      <c r="G77" s="108">
        <v>0</v>
      </c>
      <c r="H77" s="108">
        <v>0</v>
      </c>
      <c r="I77" s="108">
        <v>0</v>
      </c>
      <c r="J77" s="108">
        <v>0</v>
      </c>
    </row>
    <row r="78" spans="1:112" s="98" customFormat="1" ht="31.2">
      <c r="A78" s="32"/>
      <c r="B78" s="21" t="s">
        <v>121</v>
      </c>
      <c r="C78" s="121" t="s">
        <v>162</v>
      </c>
      <c r="D78" s="11"/>
      <c r="E78" s="113">
        <v>51641.399999999994</v>
      </c>
      <c r="F78" s="106">
        <f>F79+F86+F88+F90+F91+F92+F93+F94</f>
        <v>22863.5</v>
      </c>
      <c r="G78" s="106">
        <f>G79+G86+G88+G90+G91+G92+G93+G94</f>
        <v>6767.2000000000007</v>
      </c>
      <c r="H78" s="106">
        <f>H79+H86+H88+H90+H91+H92+H93+H94</f>
        <v>5733.2</v>
      </c>
      <c r="I78" s="106">
        <f>I79+I86+I88+I90+I91+I92+I93+I94</f>
        <v>4770.2</v>
      </c>
      <c r="J78" s="106">
        <f>J79+J86+J88+J90+J91+J92+J93+J94</f>
        <v>5592.9</v>
      </c>
      <c r="K78" s="3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</row>
    <row r="79" spans="1:112">
      <c r="B79" s="10" t="s">
        <v>68</v>
      </c>
      <c r="C79" s="79" t="s">
        <v>120</v>
      </c>
      <c r="D79" s="34"/>
      <c r="E79" s="107">
        <v>13834.1</v>
      </c>
      <c r="F79" s="108">
        <f>SUM(F80:F85)</f>
        <v>9011.1</v>
      </c>
      <c r="G79" s="108">
        <f>SUM(G80:G85)</f>
        <v>2752.8</v>
      </c>
      <c r="H79" s="108">
        <f>SUM(H80:H85)</f>
        <v>2752.8</v>
      </c>
      <c r="I79" s="108">
        <f>SUM(I80:I85)</f>
        <v>1752.8</v>
      </c>
      <c r="J79" s="108">
        <f>SUM(J80:J85)</f>
        <v>1752.7</v>
      </c>
    </row>
    <row r="80" spans="1:112" ht="31.2">
      <c r="B80" s="10"/>
      <c r="C80" s="80" t="s">
        <v>114</v>
      </c>
      <c r="D80" s="34"/>
      <c r="E80" s="107">
        <v>1083.2</v>
      </c>
      <c r="F80" s="108">
        <f>SUM(G80:J80)</f>
        <v>500</v>
      </c>
      <c r="G80" s="108">
        <v>125</v>
      </c>
      <c r="H80" s="108">
        <v>125</v>
      </c>
      <c r="I80" s="108">
        <v>125</v>
      </c>
      <c r="J80" s="108">
        <v>125</v>
      </c>
    </row>
    <row r="81" spans="2:10" ht="31.2">
      <c r="B81" s="10"/>
      <c r="C81" s="81" t="s">
        <v>78</v>
      </c>
      <c r="D81" s="34"/>
      <c r="E81" s="107">
        <v>3.6</v>
      </c>
      <c r="F81" s="108">
        <f>SUM(G81:J81)</f>
        <v>3.6</v>
      </c>
      <c r="G81" s="108">
        <v>0.9</v>
      </c>
      <c r="H81" s="108">
        <v>0.9</v>
      </c>
      <c r="I81" s="108">
        <v>0.9</v>
      </c>
      <c r="J81" s="108">
        <v>0.9</v>
      </c>
    </row>
    <row r="82" spans="2:10" ht="31.2">
      <c r="B82" s="10"/>
      <c r="C82" s="82" t="s">
        <v>79</v>
      </c>
      <c r="D82" s="34"/>
      <c r="E82" s="107">
        <v>3.8</v>
      </c>
      <c r="F82" s="108">
        <f t="shared" ref="F82:F98" si="3">SUM(G82:J82)</f>
        <v>7.4999999999999991</v>
      </c>
      <c r="G82" s="108">
        <v>1.9</v>
      </c>
      <c r="H82" s="108">
        <v>1.9</v>
      </c>
      <c r="I82" s="108">
        <v>1.9</v>
      </c>
      <c r="J82" s="108">
        <v>1.8</v>
      </c>
    </row>
    <row r="83" spans="2:10" ht="31.2">
      <c r="B83" s="10"/>
      <c r="C83" s="81" t="s">
        <v>80</v>
      </c>
      <c r="D83" s="34"/>
      <c r="E83" s="107">
        <v>0</v>
      </c>
      <c r="F83" s="108">
        <f t="shared" si="3"/>
        <v>0</v>
      </c>
      <c r="G83" s="108">
        <v>0</v>
      </c>
      <c r="H83" s="108">
        <v>0</v>
      </c>
      <c r="I83" s="108">
        <v>0</v>
      </c>
      <c r="J83" s="108">
        <v>0</v>
      </c>
    </row>
    <row r="84" spans="2:10" ht="31.2">
      <c r="B84" s="10"/>
      <c r="C84" s="81" t="s">
        <v>116</v>
      </c>
      <c r="D84" s="34"/>
      <c r="E84" s="107">
        <v>10243.5</v>
      </c>
      <c r="F84" s="108">
        <f t="shared" si="3"/>
        <v>6000</v>
      </c>
      <c r="G84" s="108">
        <f>1500+500</f>
        <v>2000</v>
      </c>
      <c r="H84" s="108">
        <f>1500+500</f>
        <v>2000</v>
      </c>
      <c r="I84" s="108">
        <f>1500-500</f>
        <v>1000</v>
      </c>
      <c r="J84" s="108">
        <f>1500-500</f>
        <v>1000</v>
      </c>
    </row>
    <row r="85" spans="2:10" ht="31.2">
      <c r="B85" s="10"/>
      <c r="C85" s="81" t="s">
        <v>179</v>
      </c>
      <c r="D85" s="34"/>
      <c r="E85" s="107">
        <v>2500</v>
      </c>
      <c r="F85" s="108">
        <f t="shared" si="3"/>
        <v>2500</v>
      </c>
      <c r="G85" s="108">
        <v>625</v>
      </c>
      <c r="H85" s="108">
        <v>625</v>
      </c>
      <c r="I85" s="108">
        <v>625</v>
      </c>
      <c r="J85" s="108">
        <v>625</v>
      </c>
    </row>
    <row r="86" spans="2:10">
      <c r="B86" s="10" t="s">
        <v>69</v>
      </c>
      <c r="C86" s="79" t="s">
        <v>137</v>
      </c>
      <c r="D86" s="34"/>
      <c r="E86" s="107">
        <v>20937.400000000001</v>
      </c>
      <c r="F86" s="108">
        <v>1042.8</v>
      </c>
      <c r="G86" s="108">
        <v>241.4</v>
      </c>
      <c r="H86" s="108">
        <v>241.4</v>
      </c>
      <c r="I86" s="108">
        <v>280</v>
      </c>
      <c r="J86" s="108">
        <v>280</v>
      </c>
    </row>
    <row r="87" spans="2:10" ht="31.2">
      <c r="B87" s="111"/>
      <c r="C87" s="83" t="s">
        <v>83</v>
      </c>
      <c r="D87" s="34"/>
      <c r="E87" s="107">
        <v>6499.4</v>
      </c>
      <c r="F87" s="108">
        <v>1042.8</v>
      </c>
      <c r="G87" s="108">
        <v>241.4</v>
      </c>
      <c r="H87" s="108">
        <v>241.4</v>
      </c>
      <c r="I87" s="108">
        <v>280</v>
      </c>
      <c r="J87" s="108">
        <v>280</v>
      </c>
    </row>
    <row r="88" spans="2:10" ht="31.2">
      <c r="B88" s="157" t="s">
        <v>122</v>
      </c>
      <c r="C88" s="84" t="s">
        <v>163</v>
      </c>
      <c r="D88" s="34"/>
      <c r="E88" s="107">
        <v>4606.1000000000004</v>
      </c>
      <c r="F88" s="108">
        <v>229.4</v>
      </c>
      <c r="G88" s="108">
        <v>53.1</v>
      </c>
      <c r="H88" s="108">
        <v>53.1</v>
      </c>
      <c r="I88" s="108">
        <v>61.6</v>
      </c>
      <c r="J88" s="108">
        <v>61.6</v>
      </c>
    </row>
    <row r="89" spans="2:10" ht="31.2">
      <c r="B89" s="157"/>
      <c r="C89" s="83" t="s">
        <v>83</v>
      </c>
      <c r="D89" s="34"/>
      <c r="E89" s="107">
        <v>1324.4</v>
      </c>
      <c r="F89" s="108">
        <v>229.4</v>
      </c>
      <c r="G89" s="108">
        <v>53.1</v>
      </c>
      <c r="H89" s="108">
        <v>53.14</v>
      </c>
      <c r="I89" s="108">
        <v>61.6</v>
      </c>
      <c r="J89" s="108">
        <v>61.6</v>
      </c>
    </row>
    <row r="90" spans="2:10" ht="31.2">
      <c r="B90" s="20" t="s">
        <v>124</v>
      </c>
      <c r="C90" s="84" t="s">
        <v>157</v>
      </c>
      <c r="D90" s="34"/>
      <c r="E90" s="107">
        <v>879.1</v>
      </c>
      <c r="F90" s="108">
        <f t="shared" si="3"/>
        <v>388.9</v>
      </c>
      <c r="G90" s="108">
        <v>97.3</v>
      </c>
      <c r="H90" s="108">
        <v>97.2</v>
      </c>
      <c r="I90" s="108">
        <v>97.2</v>
      </c>
      <c r="J90" s="108">
        <v>97.2</v>
      </c>
    </row>
    <row r="91" spans="2:10" ht="46.8">
      <c r="B91" s="12" t="s">
        <v>123</v>
      </c>
      <c r="C91" s="84" t="s">
        <v>158</v>
      </c>
      <c r="D91" s="34"/>
      <c r="E91" s="107">
        <v>7756.3</v>
      </c>
      <c r="F91" s="108">
        <f t="shared" si="3"/>
        <v>8541.2999999999993</v>
      </c>
      <c r="G91" s="108">
        <f>2910.1-200</f>
        <v>2710.1</v>
      </c>
      <c r="H91" s="108">
        <f>1476.2+200</f>
        <v>1676.2</v>
      </c>
      <c r="I91" s="108">
        <f>1466.1+200</f>
        <v>1666.1</v>
      </c>
      <c r="J91" s="108">
        <f>2688.9-200</f>
        <v>2488.9</v>
      </c>
    </row>
    <row r="92" spans="2:10" ht="46.8">
      <c r="B92" s="12" t="s">
        <v>125</v>
      </c>
      <c r="C92" s="84" t="s">
        <v>164</v>
      </c>
      <c r="D92" s="34"/>
      <c r="E92" s="107">
        <v>3617.7</v>
      </c>
      <c r="F92" s="108">
        <f t="shared" si="3"/>
        <v>3650</v>
      </c>
      <c r="G92" s="108">
        <v>912.5</v>
      </c>
      <c r="H92" s="108">
        <v>912.5</v>
      </c>
      <c r="I92" s="108">
        <v>912.5</v>
      </c>
      <c r="J92" s="108">
        <v>912.5</v>
      </c>
    </row>
    <row r="93" spans="2:10" ht="46.8">
      <c r="B93" s="12" t="s">
        <v>126</v>
      </c>
      <c r="C93" s="77" t="s">
        <v>165</v>
      </c>
      <c r="D93" s="34"/>
      <c r="E93" s="107">
        <v>10.7</v>
      </c>
      <c r="F93" s="108">
        <f t="shared" si="3"/>
        <v>0</v>
      </c>
      <c r="G93" s="108">
        <v>0</v>
      </c>
      <c r="H93" s="108">
        <v>0</v>
      </c>
      <c r="I93" s="108">
        <v>0</v>
      </c>
      <c r="J93" s="108">
        <v>0</v>
      </c>
    </row>
    <row r="94" spans="2:10" ht="31.2">
      <c r="B94" s="12" t="s">
        <v>127</v>
      </c>
      <c r="C94" s="84" t="s">
        <v>166</v>
      </c>
      <c r="D94" s="34"/>
      <c r="E94" s="107">
        <v>0</v>
      </c>
      <c r="F94" s="108">
        <f t="shared" si="3"/>
        <v>0</v>
      </c>
      <c r="G94" s="108">
        <v>0</v>
      </c>
      <c r="H94" s="108">
        <v>0</v>
      </c>
      <c r="I94" s="108">
        <v>0</v>
      </c>
      <c r="J94" s="108">
        <v>0</v>
      </c>
    </row>
    <row r="95" spans="2:10" ht="31.2">
      <c r="B95" s="124" t="s">
        <v>128</v>
      </c>
      <c r="C95" s="125" t="s">
        <v>167</v>
      </c>
      <c r="D95" s="11"/>
      <c r="E95" s="113">
        <v>15420.6</v>
      </c>
      <c r="F95" s="106">
        <f t="shared" si="3"/>
        <v>1250.5</v>
      </c>
      <c r="G95" s="106">
        <f>SUM(G96:G97)</f>
        <v>1100.5</v>
      </c>
      <c r="H95" s="106">
        <f>SUM(H96:H97)</f>
        <v>50</v>
      </c>
      <c r="I95" s="106">
        <f>SUM(I96:I97)</f>
        <v>50</v>
      </c>
      <c r="J95" s="106">
        <f>SUM(J96:J97)</f>
        <v>50</v>
      </c>
    </row>
    <row r="96" spans="2:10" ht="46.8">
      <c r="B96" s="21" t="s">
        <v>129</v>
      </c>
      <c r="C96" s="126" t="s">
        <v>74</v>
      </c>
      <c r="D96" s="11"/>
      <c r="E96" s="113">
        <v>11752.9</v>
      </c>
      <c r="F96" s="106">
        <f t="shared" si="3"/>
        <v>1250.5</v>
      </c>
      <c r="G96" s="106">
        <f>800.5+300</f>
        <v>1100.5</v>
      </c>
      <c r="H96" s="106">
        <v>50</v>
      </c>
      <c r="I96" s="106">
        <v>50</v>
      </c>
      <c r="J96" s="106">
        <v>50</v>
      </c>
    </row>
    <row r="97" spans="2:11" ht="31.2">
      <c r="B97" s="127" t="s">
        <v>130</v>
      </c>
      <c r="C97" s="128" t="s">
        <v>75</v>
      </c>
      <c r="D97" s="11"/>
      <c r="E97" s="113">
        <v>3667.7000000000003</v>
      </c>
      <c r="F97" s="106">
        <f t="shared" si="3"/>
        <v>0</v>
      </c>
      <c r="G97" s="106"/>
      <c r="H97" s="106"/>
      <c r="I97" s="106"/>
      <c r="J97" s="106">
        <v>0</v>
      </c>
    </row>
    <row r="98" spans="2:11">
      <c r="B98" s="127" t="s">
        <v>131</v>
      </c>
      <c r="C98" s="128" t="s">
        <v>90</v>
      </c>
      <c r="D98" s="11"/>
      <c r="E98" s="113">
        <v>16690.5</v>
      </c>
      <c r="F98" s="106">
        <f t="shared" si="3"/>
        <v>10600</v>
      </c>
      <c r="G98" s="106">
        <f>SUM(G100:G102)</f>
        <v>2650</v>
      </c>
      <c r="H98" s="106">
        <f>SUM(H100:H102)</f>
        <v>2650</v>
      </c>
      <c r="I98" s="106">
        <f>SUM(I100:I102)</f>
        <v>2650</v>
      </c>
      <c r="J98" s="106">
        <f>SUM(J100:J102)</f>
        <v>2650</v>
      </c>
    </row>
    <row r="99" spans="2:11">
      <c r="B99" s="127"/>
      <c r="C99" s="129" t="s">
        <v>117</v>
      </c>
      <c r="D99" s="11"/>
      <c r="E99" s="113">
        <v>0</v>
      </c>
      <c r="F99" s="106">
        <v>0</v>
      </c>
      <c r="G99" s="106">
        <v>0</v>
      </c>
      <c r="H99" s="106">
        <v>0</v>
      </c>
      <c r="I99" s="106">
        <v>0</v>
      </c>
      <c r="J99" s="106">
        <v>0</v>
      </c>
    </row>
    <row r="100" spans="2:11">
      <c r="B100" s="127"/>
      <c r="C100" s="130" t="s">
        <v>109</v>
      </c>
      <c r="D100" s="11"/>
      <c r="E100" s="113">
        <v>4050.7000000000003</v>
      </c>
      <c r="F100" s="106">
        <f t="shared" ref="F100:F105" si="4">SUM(G100:J100)</f>
        <v>2000</v>
      </c>
      <c r="G100" s="106">
        <v>500</v>
      </c>
      <c r="H100" s="106">
        <v>500</v>
      </c>
      <c r="I100" s="106">
        <v>500</v>
      </c>
      <c r="J100" s="106">
        <v>500</v>
      </c>
      <c r="K100" s="32">
        <v>9</v>
      </c>
    </row>
    <row r="101" spans="2:11">
      <c r="B101" s="127"/>
      <c r="C101" s="112" t="s">
        <v>110</v>
      </c>
      <c r="D101" s="11"/>
      <c r="E101" s="113">
        <v>12480.8</v>
      </c>
      <c r="F101" s="106">
        <f t="shared" si="4"/>
        <v>8600</v>
      </c>
      <c r="G101" s="106">
        <v>2150</v>
      </c>
      <c r="H101" s="106">
        <v>2150</v>
      </c>
      <c r="I101" s="106">
        <v>2150</v>
      </c>
      <c r="J101" s="106">
        <v>2150</v>
      </c>
    </row>
    <row r="102" spans="2:11" ht="31.2">
      <c r="B102" s="127"/>
      <c r="C102" s="112" t="s">
        <v>135</v>
      </c>
      <c r="D102" s="11"/>
      <c r="E102" s="113">
        <v>159</v>
      </c>
      <c r="F102" s="106">
        <f t="shared" si="4"/>
        <v>0</v>
      </c>
      <c r="G102" s="106">
        <v>0</v>
      </c>
      <c r="H102" s="106">
        <v>0</v>
      </c>
      <c r="I102" s="106">
        <v>0</v>
      </c>
      <c r="J102" s="106"/>
    </row>
    <row r="103" spans="2:11">
      <c r="B103" s="131" t="s">
        <v>132</v>
      </c>
      <c r="C103" s="128" t="s">
        <v>43</v>
      </c>
      <c r="D103" s="11"/>
      <c r="E103" s="113">
        <v>387</v>
      </c>
      <c r="F103" s="106">
        <f t="shared" si="4"/>
        <v>468</v>
      </c>
      <c r="G103" s="106">
        <f>SUM(G104:G105)</f>
        <v>117</v>
      </c>
      <c r="H103" s="106">
        <f>SUM(H104:H105)</f>
        <v>117</v>
      </c>
      <c r="I103" s="106">
        <f>SUM(I104:I105)</f>
        <v>117</v>
      </c>
      <c r="J103" s="106">
        <f>SUM(J104:J105)</f>
        <v>117</v>
      </c>
    </row>
    <row r="104" spans="2:11">
      <c r="B104" s="13" t="s">
        <v>70</v>
      </c>
      <c r="C104" s="85" t="s">
        <v>44</v>
      </c>
      <c r="D104" s="34"/>
      <c r="E104" s="107">
        <v>347.1</v>
      </c>
      <c r="F104" s="108">
        <f t="shared" si="4"/>
        <v>425.6</v>
      </c>
      <c r="G104" s="108">
        <v>106.4</v>
      </c>
      <c r="H104" s="108">
        <v>106.4</v>
      </c>
      <c r="I104" s="108">
        <v>106.4</v>
      </c>
      <c r="J104" s="108">
        <v>106.4</v>
      </c>
    </row>
    <row r="105" spans="2:11">
      <c r="B105" s="9" t="s">
        <v>71</v>
      </c>
      <c r="C105" s="86" t="s">
        <v>136</v>
      </c>
      <c r="D105" s="34"/>
      <c r="E105" s="107">
        <v>39.9</v>
      </c>
      <c r="F105" s="108">
        <f t="shared" si="4"/>
        <v>42.4</v>
      </c>
      <c r="G105" s="108">
        <v>10.6</v>
      </c>
      <c r="H105" s="108">
        <v>10.6</v>
      </c>
      <c r="I105" s="108">
        <v>10.6</v>
      </c>
      <c r="J105" s="108">
        <v>10.6</v>
      </c>
    </row>
    <row r="106" spans="2:11" s="3" customFormat="1">
      <c r="B106" s="31">
        <v>8</v>
      </c>
      <c r="C106" s="87" t="s">
        <v>11</v>
      </c>
      <c r="D106" s="35"/>
      <c r="E106" s="107">
        <v>214592.09999999998</v>
      </c>
      <c r="F106" s="109">
        <f>F31+F39+F44+F48+F32</f>
        <v>204554.8</v>
      </c>
      <c r="G106" s="109">
        <f>G31+G39+G44+G48+G32</f>
        <v>51757.7</v>
      </c>
      <c r="H106" s="109">
        <f>H31+H39+H44+H48+H32</f>
        <v>49967.9</v>
      </c>
      <c r="I106" s="109">
        <f>I31+I39+I44+I48+I32</f>
        <v>50980.7</v>
      </c>
      <c r="J106" s="109">
        <f>J31+J39+J44+J48+J32</f>
        <v>51848.5</v>
      </c>
      <c r="K106" s="102"/>
    </row>
    <row r="107" spans="2:11" s="3" customFormat="1">
      <c r="B107" s="31">
        <v>9</v>
      </c>
      <c r="C107" s="87" t="s">
        <v>23</v>
      </c>
      <c r="D107" s="35"/>
      <c r="E107" s="107">
        <v>214592.1</v>
      </c>
      <c r="F107" s="109">
        <f>F50+F66+F78+F95+F98+F103</f>
        <v>204554.8</v>
      </c>
      <c r="G107" s="109">
        <f>G50+G66+G78+G95+G98+G103</f>
        <v>51757.7</v>
      </c>
      <c r="H107" s="109">
        <f>H50+H66+H78+H95+H98+H103</f>
        <v>49967.899999999994</v>
      </c>
      <c r="I107" s="109">
        <f>I50+I66+I78+I95+I98+I103</f>
        <v>50980.7</v>
      </c>
      <c r="J107" s="109">
        <f>J50+J66+J78+J95+J98+J103</f>
        <v>51848.500000000007</v>
      </c>
      <c r="K107" s="102"/>
    </row>
    <row r="108" spans="2:11" ht="31.2">
      <c r="B108" s="36">
        <v>10</v>
      </c>
      <c r="C108" s="87" t="s">
        <v>91</v>
      </c>
      <c r="D108" s="34"/>
      <c r="E108" s="108" t="s">
        <v>81</v>
      </c>
      <c r="F108" s="108">
        <v>0</v>
      </c>
      <c r="G108" s="108">
        <v>0</v>
      </c>
      <c r="H108" s="108">
        <v>0</v>
      </c>
      <c r="I108" s="108">
        <v>0</v>
      </c>
      <c r="J108" s="108">
        <v>0</v>
      </c>
    </row>
    <row r="109" spans="2:11">
      <c r="B109" s="36">
        <v>11</v>
      </c>
      <c r="C109" s="87" t="s">
        <v>92</v>
      </c>
      <c r="D109" s="34"/>
      <c r="E109" s="108" t="s">
        <v>81</v>
      </c>
      <c r="F109" s="108">
        <v>0</v>
      </c>
      <c r="G109" s="108">
        <v>0</v>
      </c>
      <c r="H109" s="108">
        <v>0</v>
      </c>
      <c r="I109" s="108">
        <v>0</v>
      </c>
      <c r="J109" s="108">
        <v>0</v>
      </c>
    </row>
    <row r="110" spans="2:11" s="7" customFormat="1">
      <c r="B110" s="21" t="s">
        <v>133</v>
      </c>
      <c r="C110" s="88" t="s">
        <v>45</v>
      </c>
      <c r="D110" s="14"/>
      <c r="E110" s="110" t="s">
        <v>81</v>
      </c>
      <c r="F110" s="110">
        <v>0</v>
      </c>
      <c r="G110" s="110">
        <v>0</v>
      </c>
      <c r="H110" s="110">
        <v>0</v>
      </c>
      <c r="I110" s="110">
        <v>0</v>
      </c>
      <c r="J110" s="110">
        <v>0</v>
      </c>
      <c r="K110" s="103"/>
    </row>
    <row r="111" spans="2:11" s="7" customFormat="1">
      <c r="B111" s="21" t="s">
        <v>133</v>
      </c>
      <c r="C111" s="88" t="s">
        <v>15</v>
      </c>
      <c r="D111" s="14"/>
      <c r="E111" s="110" t="s">
        <v>81</v>
      </c>
      <c r="F111" s="110">
        <f>F106-F107</f>
        <v>0</v>
      </c>
      <c r="G111" s="110">
        <f>G106-G107</f>
        <v>0</v>
      </c>
      <c r="H111" s="110">
        <f>H106-H107</f>
        <v>0</v>
      </c>
      <c r="I111" s="110">
        <f>I106-I107</f>
        <v>0</v>
      </c>
      <c r="J111" s="110">
        <f>J106-J107</f>
        <v>0</v>
      </c>
      <c r="K111" s="103"/>
    </row>
    <row r="112" spans="2:11">
      <c r="B112" s="29"/>
      <c r="C112" s="89"/>
      <c r="D112" s="15"/>
      <c r="E112" s="15"/>
      <c r="F112" s="15"/>
      <c r="G112" s="16"/>
      <c r="H112" s="16"/>
      <c r="I112" s="16"/>
      <c r="J112" s="16"/>
    </row>
    <row r="113" spans="2:11" s="30" customFormat="1" ht="20.399999999999999" customHeight="1">
      <c r="B113" s="28"/>
      <c r="C113" s="90" t="s">
        <v>169</v>
      </c>
      <c r="D113" s="15"/>
      <c r="E113" s="62"/>
      <c r="F113" s="15"/>
      <c r="G113" s="17"/>
      <c r="H113" s="158" t="s">
        <v>170</v>
      </c>
      <c r="I113" s="158"/>
      <c r="J113" s="158"/>
      <c r="K113" s="41"/>
    </row>
    <row r="114" spans="2:11" s="45" customFormat="1" ht="18.600000000000001" customHeight="1">
      <c r="B114" s="59"/>
      <c r="C114" s="91" t="s">
        <v>18</v>
      </c>
      <c r="D114" s="159" t="s">
        <v>19</v>
      </c>
      <c r="E114" s="159"/>
      <c r="F114" s="159"/>
      <c r="G114" s="60"/>
      <c r="H114" s="156" t="s">
        <v>21</v>
      </c>
      <c r="I114" s="156"/>
      <c r="J114" s="156"/>
      <c r="K114" s="104"/>
    </row>
    <row r="115" spans="2:11" s="30" customFormat="1">
      <c r="B115" s="28"/>
      <c r="C115" s="92"/>
      <c r="D115" s="40"/>
      <c r="E115" s="40"/>
      <c r="F115" s="40"/>
      <c r="G115" s="29"/>
      <c r="H115" s="29"/>
      <c r="I115" s="29"/>
      <c r="J115" s="29"/>
      <c r="K115" s="41"/>
    </row>
    <row r="116" spans="2:11" s="30" customFormat="1" ht="22.8" customHeight="1">
      <c r="B116" s="28"/>
      <c r="C116" s="90" t="s">
        <v>168</v>
      </c>
      <c r="D116" s="63"/>
      <c r="E116" s="64"/>
      <c r="F116" s="63"/>
      <c r="G116" s="17"/>
      <c r="H116" s="158" t="s">
        <v>143</v>
      </c>
      <c r="I116" s="158"/>
      <c r="J116" s="158"/>
      <c r="K116" s="41"/>
    </row>
    <row r="117" spans="2:11" s="45" customFormat="1" ht="15.6">
      <c r="B117" s="59"/>
      <c r="C117" s="91" t="s">
        <v>18</v>
      </c>
      <c r="D117" s="155" t="s">
        <v>19</v>
      </c>
      <c r="E117" s="155"/>
      <c r="F117" s="155"/>
      <c r="G117" s="60"/>
      <c r="H117" s="156" t="s">
        <v>21</v>
      </c>
      <c r="I117" s="156"/>
      <c r="J117" s="156"/>
      <c r="K117" s="104"/>
    </row>
    <row r="118" spans="2:11" s="30" customFormat="1">
      <c r="B118" s="28"/>
      <c r="C118" s="92"/>
      <c r="D118" s="40"/>
      <c r="E118" s="40"/>
      <c r="F118" s="40"/>
      <c r="G118" s="29"/>
      <c r="H118" s="29"/>
      <c r="I118" s="29"/>
      <c r="J118" s="29"/>
      <c r="K118" s="41"/>
    </row>
    <row r="119" spans="2:11" s="30" customFormat="1">
      <c r="B119" s="28"/>
      <c r="C119" s="93" t="s">
        <v>46</v>
      </c>
      <c r="D119" s="40"/>
      <c r="E119" s="40"/>
      <c r="F119" s="40"/>
      <c r="G119" s="29"/>
      <c r="H119" s="29"/>
      <c r="I119" s="29"/>
      <c r="J119" s="29"/>
      <c r="K119" s="41"/>
    </row>
    <row r="120" spans="2:11" s="30" customFormat="1">
      <c r="B120" s="28"/>
      <c r="C120" s="92" t="s">
        <v>47</v>
      </c>
      <c r="D120" s="40"/>
      <c r="E120" s="40"/>
      <c r="F120" s="40"/>
      <c r="G120" s="29"/>
      <c r="H120" s="29"/>
      <c r="I120" s="29"/>
      <c r="J120" s="29"/>
      <c r="K120" s="41"/>
    </row>
    <row r="121" spans="2:11" s="30" customFormat="1">
      <c r="B121" s="28"/>
      <c r="C121" s="92"/>
      <c r="D121" s="40"/>
      <c r="E121" s="40"/>
      <c r="F121" s="40"/>
      <c r="G121" s="29"/>
      <c r="H121" s="29"/>
      <c r="I121" s="29"/>
      <c r="J121" s="29"/>
      <c r="K121" s="41"/>
    </row>
    <row r="122" spans="2:11" s="30" customFormat="1">
      <c r="B122" s="28"/>
      <c r="C122" s="92"/>
      <c r="D122" s="40"/>
      <c r="E122" s="40"/>
      <c r="F122" s="40"/>
      <c r="G122" s="29"/>
      <c r="H122" s="29"/>
      <c r="I122" s="29"/>
      <c r="J122" s="29"/>
      <c r="K122" s="41"/>
    </row>
    <row r="123" spans="2:11" s="30" customFormat="1">
      <c r="C123" s="94"/>
      <c r="D123" s="41"/>
      <c r="E123" s="41"/>
      <c r="F123" s="41"/>
      <c r="G123" s="1"/>
      <c r="H123" s="1"/>
      <c r="I123" s="1"/>
      <c r="J123" s="1"/>
      <c r="K123" s="41"/>
    </row>
    <row r="124" spans="2:11" s="30" customFormat="1">
      <c r="C124" s="94"/>
      <c r="D124" s="41"/>
      <c r="E124" s="41"/>
      <c r="F124" s="41"/>
      <c r="G124" s="1"/>
      <c r="H124" s="1"/>
      <c r="I124" s="1"/>
      <c r="J124" s="1"/>
      <c r="K124" s="41"/>
    </row>
    <row r="125" spans="2:11" s="30" customFormat="1">
      <c r="C125" s="94"/>
      <c r="D125" s="41"/>
      <c r="E125" s="41"/>
      <c r="F125" s="41"/>
      <c r="G125" s="1"/>
      <c r="H125" s="1"/>
      <c r="I125" s="1"/>
      <c r="J125" s="1"/>
      <c r="K125" s="41"/>
    </row>
    <row r="126" spans="2:11" s="30" customFormat="1">
      <c r="C126" s="94"/>
      <c r="D126" s="41"/>
      <c r="E126" s="41"/>
      <c r="F126" s="41"/>
      <c r="G126" s="1"/>
      <c r="H126" s="1"/>
      <c r="I126" s="1"/>
      <c r="J126" s="1"/>
      <c r="K126" s="41"/>
    </row>
    <row r="127" spans="2:11" s="30" customFormat="1">
      <c r="C127" s="94"/>
      <c r="D127" s="41"/>
      <c r="E127" s="41"/>
      <c r="F127" s="41"/>
      <c r="G127" s="1"/>
      <c r="H127" s="1"/>
      <c r="I127" s="1"/>
      <c r="J127" s="1"/>
      <c r="K127" s="41"/>
    </row>
    <row r="128" spans="2:11" s="30" customFormat="1">
      <c r="C128" s="94"/>
      <c r="D128" s="41"/>
      <c r="E128" s="41"/>
      <c r="F128" s="41"/>
      <c r="G128" s="1"/>
      <c r="H128" s="1"/>
      <c r="I128" s="1"/>
      <c r="J128" s="1"/>
      <c r="K128" s="41"/>
    </row>
    <row r="129" spans="3:11" s="30" customFormat="1">
      <c r="C129" s="94"/>
      <c r="D129" s="41"/>
      <c r="E129" s="41"/>
      <c r="F129" s="41"/>
      <c r="G129" s="1"/>
      <c r="H129" s="1"/>
      <c r="I129" s="1"/>
      <c r="J129" s="1"/>
      <c r="K129" s="41"/>
    </row>
    <row r="130" spans="3:11" s="30" customFormat="1">
      <c r="C130" s="94"/>
      <c r="D130" s="41"/>
      <c r="E130" s="41"/>
      <c r="F130" s="41"/>
      <c r="G130" s="1"/>
      <c r="H130" s="1"/>
      <c r="I130" s="1"/>
      <c r="J130" s="1"/>
      <c r="K130" s="41"/>
    </row>
    <row r="131" spans="3:11" s="30" customFormat="1">
      <c r="C131" s="94"/>
      <c r="D131" s="41"/>
      <c r="E131" s="41"/>
      <c r="F131" s="41"/>
      <c r="G131" s="1"/>
      <c r="H131" s="1"/>
      <c r="I131" s="1"/>
      <c r="J131" s="1"/>
      <c r="K131" s="41"/>
    </row>
    <row r="132" spans="3:11" s="30" customFormat="1">
      <c r="C132" s="94"/>
      <c r="D132" s="41"/>
      <c r="E132" s="41"/>
      <c r="F132" s="41"/>
      <c r="G132" s="1"/>
      <c r="H132" s="1"/>
      <c r="I132" s="1"/>
      <c r="J132" s="1"/>
      <c r="K132" s="41"/>
    </row>
    <row r="133" spans="3:11" s="30" customFormat="1">
      <c r="C133" s="94"/>
      <c r="D133" s="41"/>
      <c r="E133" s="41"/>
      <c r="F133" s="41"/>
      <c r="G133" s="1"/>
      <c r="H133" s="1"/>
      <c r="I133" s="1"/>
      <c r="J133" s="1"/>
      <c r="K133" s="41"/>
    </row>
    <row r="134" spans="3:11" s="30" customFormat="1">
      <c r="C134" s="94"/>
      <c r="D134" s="41"/>
      <c r="E134" s="41"/>
      <c r="F134" s="41"/>
      <c r="G134" s="1"/>
      <c r="H134" s="1"/>
      <c r="I134" s="1"/>
      <c r="J134" s="1"/>
      <c r="K134" s="41"/>
    </row>
    <row r="135" spans="3:11" s="30" customFormat="1">
      <c r="C135" s="94"/>
      <c r="D135" s="41"/>
      <c r="E135" s="41"/>
      <c r="F135" s="41"/>
      <c r="G135" s="1"/>
      <c r="H135" s="1"/>
      <c r="I135" s="1"/>
      <c r="J135" s="1"/>
      <c r="K135" s="41"/>
    </row>
    <row r="136" spans="3:11" s="30" customFormat="1">
      <c r="C136" s="94"/>
      <c r="D136" s="41"/>
      <c r="E136" s="41"/>
      <c r="F136" s="41"/>
      <c r="G136" s="1"/>
      <c r="H136" s="1"/>
      <c r="I136" s="1"/>
      <c r="J136" s="1"/>
      <c r="K136" s="41"/>
    </row>
    <row r="137" spans="3:11" s="30" customFormat="1">
      <c r="C137" s="94"/>
      <c r="D137" s="41"/>
      <c r="E137" s="41"/>
      <c r="F137" s="41"/>
      <c r="G137" s="1"/>
      <c r="H137" s="1"/>
      <c r="I137" s="1"/>
      <c r="J137" s="1"/>
      <c r="K137" s="41"/>
    </row>
    <row r="138" spans="3:11" s="30" customFormat="1">
      <c r="C138" s="94"/>
      <c r="D138" s="41"/>
      <c r="E138" s="41"/>
      <c r="F138" s="41"/>
      <c r="G138" s="1"/>
      <c r="H138" s="1"/>
      <c r="I138" s="1"/>
      <c r="J138" s="1"/>
      <c r="K138" s="41"/>
    </row>
    <row r="139" spans="3:11" s="30" customFormat="1">
      <c r="C139" s="94"/>
      <c r="D139" s="41"/>
      <c r="E139" s="41"/>
      <c r="F139" s="41"/>
      <c r="G139" s="1"/>
      <c r="H139" s="1"/>
      <c r="I139" s="1"/>
      <c r="J139" s="1"/>
      <c r="K139" s="41"/>
    </row>
    <row r="140" spans="3:11" s="30" customFormat="1">
      <c r="C140" s="94"/>
      <c r="D140" s="41"/>
      <c r="E140" s="41"/>
      <c r="F140" s="41"/>
      <c r="G140" s="1"/>
      <c r="H140" s="1"/>
      <c r="I140" s="1"/>
      <c r="J140" s="1"/>
      <c r="K140" s="41"/>
    </row>
    <row r="141" spans="3:11" s="30" customFormat="1">
      <c r="C141" s="94"/>
      <c r="D141" s="41"/>
      <c r="E141" s="41"/>
      <c r="F141" s="41"/>
      <c r="G141" s="1"/>
      <c r="H141" s="1"/>
      <c r="I141" s="1"/>
      <c r="J141" s="1"/>
      <c r="K141" s="41"/>
    </row>
    <row r="142" spans="3:11" s="30" customFormat="1">
      <c r="C142" s="94"/>
      <c r="D142" s="41"/>
      <c r="E142" s="41"/>
      <c r="F142" s="41"/>
      <c r="G142" s="1"/>
      <c r="H142" s="1"/>
      <c r="I142" s="1"/>
      <c r="J142" s="1"/>
      <c r="K142" s="41"/>
    </row>
    <row r="143" spans="3:11" s="30" customFormat="1">
      <c r="C143" s="94"/>
      <c r="D143" s="41"/>
      <c r="E143" s="41"/>
      <c r="F143" s="41"/>
      <c r="G143" s="1"/>
      <c r="H143" s="1"/>
      <c r="I143" s="1"/>
      <c r="J143" s="1"/>
      <c r="K143" s="41"/>
    </row>
    <row r="144" spans="3:11" s="30" customFormat="1">
      <c r="C144" s="94"/>
      <c r="D144" s="41"/>
      <c r="E144" s="41"/>
      <c r="F144" s="41"/>
      <c r="G144" s="1"/>
      <c r="H144" s="1"/>
      <c r="I144" s="1"/>
      <c r="J144" s="1"/>
      <c r="K144" s="41"/>
    </row>
    <row r="145" spans="3:11" s="30" customFormat="1">
      <c r="C145" s="94"/>
      <c r="D145" s="41"/>
      <c r="E145" s="41"/>
      <c r="F145" s="41"/>
      <c r="G145" s="1"/>
      <c r="H145" s="1"/>
      <c r="I145" s="1"/>
      <c r="J145" s="1"/>
      <c r="K145" s="41"/>
    </row>
    <row r="146" spans="3:11" s="30" customFormat="1">
      <c r="C146" s="94"/>
      <c r="D146" s="41"/>
      <c r="E146" s="41"/>
      <c r="F146" s="41"/>
      <c r="G146" s="1"/>
      <c r="H146" s="1"/>
      <c r="I146" s="1"/>
      <c r="J146" s="1"/>
      <c r="K146" s="41"/>
    </row>
    <row r="147" spans="3:11" s="30" customFormat="1">
      <c r="C147" s="94"/>
      <c r="D147" s="41"/>
      <c r="E147" s="41"/>
      <c r="F147" s="41"/>
      <c r="G147" s="1"/>
      <c r="H147" s="1"/>
      <c r="I147" s="1"/>
      <c r="J147" s="1"/>
      <c r="K147" s="41"/>
    </row>
    <row r="148" spans="3:11" s="30" customFormat="1">
      <c r="C148" s="94"/>
      <c r="D148" s="41"/>
      <c r="E148" s="41"/>
      <c r="F148" s="41"/>
      <c r="G148" s="1"/>
      <c r="H148" s="1"/>
      <c r="I148" s="1"/>
      <c r="J148" s="1"/>
      <c r="K148" s="41"/>
    </row>
    <row r="149" spans="3:11" s="30" customFormat="1">
      <c r="C149" s="94"/>
      <c r="D149" s="41"/>
      <c r="E149" s="41"/>
      <c r="F149" s="41"/>
      <c r="G149" s="1"/>
      <c r="H149" s="1"/>
      <c r="I149" s="1"/>
      <c r="J149" s="1"/>
      <c r="K149" s="41"/>
    </row>
    <row r="150" spans="3:11" s="30" customFormat="1">
      <c r="C150" s="94"/>
      <c r="D150" s="41"/>
      <c r="E150" s="41"/>
      <c r="F150" s="41"/>
      <c r="G150" s="1"/>
      <c r="H150" s="1"/>
      <c r="I150" s="1"/>
      <c r="J150" s="1"/>
      <c r="K150" s="41"/>
    </row>
    <row r="151" spans="3:11" s="30" customFormat="1">
      <c r="C151" s="94"/>
      <c r="D151" s="41"/>
      <c r="E151" s="41"/>
      <c r="F151" s="41"/>
      <c r="G151" s="1"/>
      <c r="H151" s="1"/>
      <c r="I151" s="1"/>
      <c r="J151" s="1"/>
      <c r="K151" s="41"/>
    </row>
    <row r="152" spans="3:11" s="30" customFormat="1">
      <c r="C152" s="94"/>
      <c r="D152" s="41"/>
      <c r="E152" s="41"/>
      <c r="F152" s="41"/>
      <c r="G152" s="1"/>
      <c r="H152" s="1"/>
      <c r="I152" s="1"/>
      <c r="J152" s="1"/>
      <c r="K152" s="41"/>
    </row>
    <row r="153" spans="3:11" s="30" customFormat="1">
      <c r="C153" s="94"/>
      <c r="D153" s="41"/>
      <c r="E153" s="41"/>
      <c r="F153" s="41"/>
      <c r="G153" s="1"/>
      <c r="H153" s="1"/>
      <c r="I153" s="1"/>
      <c r="J153" s="1"/>
      <c r="K153" s="41"/>
    </row>
    <row r="154" spans="3:11" s="30" customFormat="1">
      <c r="C154" s="94"/>
      <c r="D154" s="41"/>
      <c r="E154" s="41"/>
      <c r="F154" s="41"/>
      <c r="G154" s="1"/>
      <c r="H154" s="1"/>
      <c r="I154" s="1"/>
      <c r="J154" s="1"/>
      <c r="K154" s="41"/>
    </row>
    <row r="155" spans="3:11" s="30" customFormat="1">
      <c r="C155" s="94"/>
      <c r="D155" s="41"/>
      <c r="E155" s="41"/>
      <c r="F155" s="41"/>
      <c r="G155" s="1"/>
      <c r="H155" s="1"/>
      <c r="I155" s="1"/>
      <c r="J155" s="1"/>
      <c r="K155" s="41"/>
    </row>
    <row r="156" spans="3:11" s="30" customFormat="1">
      <c r="C156" s="94"/>
      <c r="D156" s="41"/>
      <c r="E156" s="41"/>
      <c r="F156" s="41"/>
      <c r="G156" s="1"/>
      <c r="H156" s="1"/>
      <c r="I156" s="1"/>
      <c r="J156" s="1"/>
      <c r="K156" s="41"/>
    </row>
    <row r="157" spans="3:11" s="30" customFormat="1">
      <c r="C157" s="94"/>
      <c r="D157" s="41"/>
      <c r="E157" s="41"/>
      <c r="F157" s="41"/>
      <c r="G157" s="1"/>
      <c r="H157" s="1"/>
      <c r="I157" s="1"/>
      <c r="J157" s="1"/>
      <c r="K157" s="41"/>
    </row>
    <row r="158" spans="3:11" s="30" customFormat="1">
      <c r="C158" s="94"/>
      <c r="D158" s="41"/>
      <c r="E158" s="41"/>
      <c r="F158" s="41"/>
      <c r="G158" s="1"/>
      <c r="H158" s="1"/>
      <c r="I158" s="1"/>
      <c r="J158" s="1"/>
      <c r="K158" s="41"/>
    </row>
    <row r="159" spans="3:11" s="30" customFormat="1">
      <c r="C159" s="94"/>
      <c r="D159" s="41"/>
      <c r="E159" s="41"/>
      <c r="F159" s="41"/>
      <c r="G159" s="1"/>
      <c r="H159" s="1"/>
      <c r="I159" s="1"/>
      <c r="J159" s="1"/>
      <c r="K159" s="41"/>
    </row>
    <row r="160" spans="3:11" s="30" customFormat="1">
      <c r="C160" s="94"/>
      <c r="D160" s="41"/>
      <c r="E160" s="41"/>
      <c r="F160" s="41"/>
      <c r="G160" s="1"/>
      <c r="H160" s="1"/>
      <c r="I160" s="1"/>
      <c r="J160" s="1"/>
      <c r="K160" s="41"/>
    </row>
    <row r="161" spans="3:11" s="30" customFormat="1">
      <c r="C161" s="94"/>
      <c r="D161" s="41"/>
      <c r="E161" s="41"/>
      <c r="F161" s="41"/>
      <c r="G161" s="1"/>
      <c r="H161" s="1"/>
      <c r="I161" s="1"/>
      <c r="J161" s="1"/>
      <c r="K161" s="41"/>
    </row>
    <row r="162" spans="3:11" s="30" customFormat="1">
      <c r="C162" s="94"/>
      <c r="D162" s="41"/>
      <c r="E162" s="41"/>
      <c r="F162" s="41"/>
      <c r="G162" s="1"/>
      <c r="H162" s="1"/>
      <c r="I162" s="1"/>
      <c r="J162" s="1"/>
      <c r="K162" s="41"/>
    </row>
    <row r="163" spans="3:11" s="30" customFormat="1">
      <c r="C163" s="94"/>
      <c r="F163" s="25"/>
      <c r="G163" s="1"/>
      <c r="H163" s="1"/>
      <c r="I163" s="1"/>
      <c r="J163" s="1"/>
      <c r="K163" s="41"/>
    </row>
    <row r="164" spans="3:11" s="30" customFormat="1">
      <c r="C164" s="94"/>
      <c r="F164" s="25"/>
      <c r="G164" s="1"/>
      <c r="H164" s="1"/>
      <c r="I164" s="1"/>
      <c r="J164" s="1"/>
      <c r="K164" s="41"/>
    </row>
    <row r="165" spans="3:11" s="30" customFormat="1">
      <c r="C165" s="94"/>
      <c r="F165" s="25"/>
      <c r="G165" s="1"/>
      <c r="H165" s="1"/>
      <c r="I165" s="1"/>
      <c r="J165" s="1"/>
      <c r="K165" s="41"/>
    </row>
    <row r="166" spans="3:11" s="30" customFormat="1">
      <c r="C166" s="94"/>
      <c r="F166" s="25"/>
      <c r="G166" s="1"/>
      <c r="H166" s="1"/>
      <c r="I166" s="1"/>
      <c r="J166" s="1"/>
      <c r="K166" s="41"/>
    </row>
    <row r="167" spans="3:11" s="30" customFormat="1">
      <c r="C167" s="94"/>
      <c r="F167" s="25"/>
      <c r="G167" s="1"/>
      <c r="H167" s="1"/>
      <c r="I167" s="1"/>
      <c r="J167" s="1"/>
      <c r="K167" s="41"/>
    </row>
    <row r="168" spans="3:11" s="30" customFormat="1">
      <c r="C168" s="94"/>
      <c r="F168" s="25"/>
      <c r="G168" s="1"/>
      <c r="H168" s="1"/>
      <c r="I168" s="1"/>
      <c r="J168" s="1"/>
      <c r="K168" s="41"/>
    </row>
    <row r="169" spans="3:11" s="30" customFormat="1">
      <c r="C169" s="94"/>
      <c r="F169" s="25"/>
      <c r="G169" s="1"/>
      <c r="H169" s="1"/>
      <c r="I169" s="1"/>
      <c r="J169" s="1"/>
      <c r="K169" s="41"/>
    </row>
    <row r="170" spans="3:11" s="30" customFormat="1">
      <c r="C170" s="94"/>
      <c r="F170" s="25"/>
      <c r="G170" s="1"/>
      <c r="H170" s="1"/>
      <c r="I170" s="1"/>
      <c r="J170" s="1"/>
      <c r="K170" s="41"/>
    </row>
    <row r="171" spans="3:11" s="30" customFormat="1">
      <c r="C171" s="94"/>
      <c r="F171" s="25"/>
      <c r="G171" s="1"/>
      <c r="H171" s="1"/>
      <c r="I171" s="1"/>
      <c r="J171" s="1"/>
      <c r="K171" s="41"/>
    </row>
    <row r="172" spans="3:11" s="30" customFormat="1">
      <c r="C172" s="94"/>
      <c r="F172" s="25"/>
      <c r="G172" s="1"/>
      <c r="H172" s="1"/>
      <c r="I172" s="1"/>
      <c r="J172" s="1"/>
      <c r="K172" s="41"/>
    </row>
    <row r="173" spans="3:11" s="30" customFormat="1">
      <c r="C173" s="94"/>
      <c r="F173" s="25"/>
      <c r="G173" s="1"/>
      <c r="H173" s="1"/>
      <c r="I173" s="1"/>
      <c r="J173" s="1"/>
      <c r="K173" s="41"/>
    </row>
    <row r="174" spans="3:11" s="30" customFormat="1">
      <c r="C174" s="94"/>
      <c r="F174" s="25"/>
      <c r="G174" s="1"/>
      <c r="H174" s="1"/>
      <c r="I174" s="1"/>
      <c r="J174" s="1"/>
      <c r="K174" s="41"/>
    </row>
    <row r="175" spans="3:11" s="30" customFormat="1">
      <c r="C175" s="94"/>
      <c r="F175" s="25"/>
      <c r="G175" s="1"/>
      <c r="H175" s="1"/>
      <c r="I175" s="1"/>
      <c r="J175" s="1"/>
      <c r="K175" s="41"/>
    </row>
    <row r="176" spans="3:11" s="30" customFormat="1">
      <c r="C176" s="94"/>
      <c r="F176" s="25"/>
      <c r="G176" s="1"/>
      <c r="H176" s="1"/>
      <c r="I176" s="1"/>
      <c r="J176" s="1"/>
      <c r="K176" s="41"/>
    </row>
    <row r="177" spans="3:11" s="30" customFormat="1">
      <c r="C177" s="94"/>
      <c r="F177" s="25"/>
      <c r="G177" s="1"/>
      <c r="H177" s="1"/>
      <c r="I177" s="1"/>
      <c r="J177" s="1"/>
      <c r="K177" s="41"/>
    </row>
    <row r="178" spans="3:11" s="30" customFormat="1">
      <c r="C178" s="94"/>
      <c r="F178" s="25"/>
      <c r="G178" s="1"/>
      <c r="H178" s="1"/>
      <c r="I178" s="1"/>
      <c r="J178" s="1"/>
      <c r="K178" s="41"/>
    </row>
    <row r="179" spans="3:11" s="30" customFormat="1">
      <c r="C179" s="94"/>
      <c r="F179" s="25"/>
      <c r="G179" s="1"/>
      <c r="H179" s="1"/>
      <c r="I179" s="1"/>
      <c r="J179" s="1"/>
      <c r="K179" s="41"/>
    </row>
    <row r="180" spans="3:11" s="30" customFormat="1">
      <c r="C180" s="94"/>
      <c r="F180" s="25"/>
      <c r="G180" s="1"/>
      <c r="H180" s="1"/>
      <c r="I180" s="1"/>
      <c r="J180" s="1"/>
      <c r="K180" s="41"/>
    </row>
    <row r="181" spans="3:11" s="30" customFormat="1">
      <c r="C181" s="94"/>
      <c r="F181" s="25"/>
      <c r="G181" s="1"/>
      <c r="H181" s="1"/>
      <c r="I181" s="1"/>
      <c r="J181" s="1"/>
      <c r="K181" s="41"/>
    </row>
    <row r="182" spans="3:11" s="30" customFormat="1">
      <c r="C182" s="94"/>
      <c r="F182" s="25"/>
      <c r="G182" s="1"/>
      <c r="H182" s="1"/>
      <c r="I182" s="1"/>
      <c r="J182" s="1"/>
      <c r="K182" s="41"/>
    </row>
    <row r="183" spans="3:11" s="30" customFormat="1">
      <c r="C183" s="94"/>
      <c r="F183" s="25"/>
      <c r="G183" s="1"/>
      <c r="H183" s="1"/>
      <c r="I183" s="1"/>
      <c r="J183" s="1"/>
      <c r="K183" s="41"/>
    </row>
    <row r="184" spans="3:11" s="30" customFormat="1">
      <c r="C184" s="94"/>
      <c r="F184" s="25"/>
      <c r="G184" s="1"/>
      <c r="H184" s="1"/>
      <c r="I184" s="1"/>
      <c r="J184" s="1"/>
      <c r="K184" s="41"/>
    </row>
    <row r="185" spans="3:11" s="30" customFormat="1">
      <c r="C185" s="94"/>
      <c r="F185" s="25"/>
      <c r="G185" s="1"/>
      <c r="H185" s="1"/>
      <c r="I185" s="1"/>
      <c r="J185" s="1"/>
      <c r="K185" s="41"/>
    </row>
    <row r="186" spans="3:11" s="30" customFormat="1">
      <c r="C186" s="94"/>
      <c r="F186" s="25"/>
      <c r="G186" s="1"/>
      <c r="H186" s="1"/>
      <c r="I186" s="1"/>
      <c r="J186" s="1"/>
      <c r="K186" s="41"/>
    </row>
    <row r="187" spans="3:11" s="30" customFormat="1">
      <c r="C187" s="94"/>
      <c r="F187" s="25"/>
      <c r="G187" s="1"/>
      <c r="H187" s="1"/>
      <c r="I187" s="1"/>
      <c r="J187" s="1"/>
      <c r="K187" s="41"/>
    </row>
    <row r="188" spans="3:11" s="30" customFormat="1">
      <c r="C188" s="94"/>
      <c r="F188" s="25"/>
      <c r="G188" s="1"/>
      <c r="H188" s="1"/>
      <c r="I188" s="1"/>
      <c r="J188" s="1"/>
      <c r="K188" s="41"/>
    </row>
    <row r="189" spans="3:11" s="30" customFormat="1">
      <c r="C189" s="94"/>
      <c r="F189" s="25"/>
      <c r="G189" s="1"/>
      <c r="H189" s="1"/>
      <c r="I189" s="1"/>
      <c r="J189" s="1"/>
      <c r="K189" s="41"/>
    </row>
    <row r="190" spans="3:11" s="30" customFormat="1">
      <c r="C190" s="94"/>
      <c r="F190" s="25"/>
      <c r="G190" s="1"/>
      <c r="H190" s="1"/>
      <c r="I190" s="1"/>
      <c r="J190" s="1"/>
      <c r="K190" s="41"/>
    </row>
    <row r="191" spans="3:11" s="30" customFormat="1">
      <c r="C191" s="94"/>
      <c r="F191" s="25"/>
      <c r="G191" s="1"/>
      <c r="H191" s="1"/>
      <c r="I191" s="1"/>
      <c r="J191" s="1"/>
      <c r="K191" s="41"/>
    </row>
    <row r="192" spans="3:11" s="30" customFormat="1">
      <c r="C192" s="94"/>
      <c r="F192" s="25"/>
      <c r="G192" s="1"/>
      <c r="H192" s="1"/>
      <c r="I192" s="1"/>
      <c r="J192" s="1"/>
      <c r="K192" s="41"/>
    </row>
    <row r="193" spans="3:11" s="30" customFormat="1">
      <c r="C193" s="94"/>
      <c r="F193" s="25"/>
      <c r="G193" s="1"/>
      <c r="H193" s="1"/>
      <c r="I193" s="1"/>
      <c r="J193" s="1"/>
      <c r="K193" s="41"/>
    </row>
    <row r="194" spans="3:11" s="30" customFormat="1">
      <c r="C194" s="94"/>
      <c r="F194" s="25"/>
      <c r="G194" s="1"/>
      <c r="H194" s="1"/>
      <c r="I194" s="1"/>
      <c r="J194" s="1"/>
      <c r="K194" s="41"/>
    </row>
    <row r="195" spans="3:11" s="30" customFormat="1">
      <c r="C195" s="94"/>
      <c r="F195" s="25"/>
      <c r="G195" s="1"/>
      <c r="H195" s="1"/>
      <c r="I195" s="1"/>
      <c r="J195" s="1"/>
      <c r="K195" s="41"/>
    </row>
    <row r="196" spans="3:11" s="30" customFormat="1">
      <c r="C196" s="94"/>
      <c r="F196" s="25"/>
      <c r="G196" s="1"/>
      <c r="H196" s="1"/>
      <c r="I196" s="1"/>
      <c r="J196" s="1"/>
      <c r="K196" s="41"/>
    </row>
    <row r="197" spans="3:11" s="30" customFormat="1">
      <c r="C197" s="94"/>
      <c r="F197" s="25"/>
      <c r="G197" s="1"/>
      <c r="H197" s="1"/>
      <c r="I197" s="1"/>
      <c r="J197" s="1"/>
      <c r="K197" s="41"/>
    </row>
    <row r="198" spans="3:11" s="30" customFormat="1">
      <c r="C198" s="94"/>
      <c r="F198" s="25"/>
      <c r="G198" s="1"/>
      <c r="H198" s="1"/>
      <c r="I198" s="1"/>
      <c r="J198" s="1"/>
      <c r="K198" s="41"/>
    </row>
    <row r="199" spans="3:11" s="30" customFormat="1">
      <c r="C199" s="94"/>
      <c r="F199" s="25"/>
      <c r="G199" s="1"/>
      <c r="H199" s="1"/>
      <c r="I199" s="1"/>
      <c r="J199" s="1"/>
      <c r="K199" s="41"/>
    </row>
    <row r="200" spans="3:11" s="30" customFormat="1">
      <c r="C200" s="94"/>
      <c r="F200" s="25"/>
      <c r="G200" s="1"/>
      <c r="H200" s="1"/>
      <c r="I200" s="1"/>
      <c r="J200" s="1"/>
      <c r="K200" s="41"/>
    </row>
    <row r="201" spans="3:11" s="30" customFormat="1">
      <c r="C201" s="94"/>
      <c r="F201" s="25"/>
      <c r="G201" s="1"/>
      <c r="H201" s="1"/>
      <c r="I201" s="1"/>
      <c r="J201" s="1"/>
      <c r="K201" s="41"/>
    </row>
    <row r="202" spans="3:11" s="30" customFormat="1">
      <c r="C202" s="94"/>
      <c r="F202" s="25"/>
      <c r="G202" s="1"/>
      <c r="H202" s="1"/>
      <c r="I202" s="1"/>
      <c r="J202" s="1"/>
      <c r="K202" s="41"/>
    </row>
    <row r="203" spans="3:11" s="30" customFormat="1">
      <c r="C203" s="94"/>
      <c r="F203" s="25"/>
      <c r="G203" s="1"/>
      <c r="H203" s="1"/>
      <c r="I203" s="1"/>
      <c r="J203" s="1"/>
      <c r="K203" s="41"/>
    </row>
    <row r="204" spans="3:11" s="30" customFormat="1">
      <c r="C204" s="94"/>
      <c r="F204" s="25"/>
      <c r="G204" s="1"/>
      <c r="H204" s="1"/>
      <c r="I204" s="1"/>
      <c r="J204" s="1"/>
      <c r="K204" s="41"/>
    </row>
    <row r="205" spans="3:11" s="30" customFormat="1">
      <c r="C205" s="94"/>
      <c r="F205" s="25"/>
      <c r="G205" s="1"/>
      <c r="H205" s="1"/>
      <c r="I205" s="1"/>
      <c r="J205" s="1"/>
      <c r="K205" s="41"/>
    </row>
    <row r="206" spans="3:11" s="30" customFormat="1">
      <c r="C206" s="94"/>
      <c r="F206" s="25"/>
      <c r="G206" s="1"/>
      <c r="H206" s="1"/>
      <c r="I206" s="1"/>
      <c r="J206" s="1"/>
      <c r="K206" s="41"/>
    </row>
    <row r="207" spans="3:11" s="30" customFormat="1">
      <c r="C207" s="94"/>
      <c r="F207" s="25"/>
      <c r="G207" s="1"/>
      <c r="H207" s="1"/>
      <c r="I207" s="1"/>
      <c r="J207" s="1"/>
      <c r="K207" s="41"/>
    </row>
    <row r="208" spans="3:11" s="30" customFormat="1">
      <c r="C208" s="94"/>
      <c r="F208" s="25"/>
      <c r="G208" s="1"/>
      <c r="H208" s="1"/>
      <c r="I208" s="1"/>
      <c r="J208" s="1"/>
      <c r="K208" s="41"/>
    </row>
    <row r="209" spans="3:11" s="30" customFormat="1">
      <c r="C209" s="94"/>
      <c r="F209" s="25"/>
      <c r="G209" s="1"/>
      <c r="H209" s="1"/>
      <c r="I209" s="1"/>
      <c r="J209" s="1"/>
      <c r="K209" s="41"/>
    </row>
    <row r="210" spans="3:11" s="30" customFormat="1">
      <c r="C210" s="94"/>
      <c r="F210" s="25"/>
      <c r="G210" s="1"/>
      <c r="H210" s="1"/>
      <c r="I210" s="1"/>
      <c r="J210" s="1"/>
      <c r="K210" s="41"/>
    </row>
    <row r="211" spans="3:11" s="30" customFormat="1">
      <c r="C211" s="94"/>
      <c r="F211" s="25"/>
      <c r="G211" s="1"/>
      <c r="H211" s="1"/>
      <c r="I211" s="1"/>
      <c r="J211" s="1"/>
      <c r="K211" s="41"/>
    </row>
    <row r="212" spans="3:11" s="30" customFormat="1">
      <c r="C212" s="94"/>
      <c r="F212" s="25"/>
      <c r="G212" s="1"/>
      <c r="H212" s="1"/>
      <c r="I212" s="1"/>
      <c r="J212" s="1"/>
      <c r="K212" s="41"/>
    </row>
    <row r="213" spans="3:11" s="30" customFormat="1">
      <c r="C213" s="94"/>
      <c r="F213" s="25"/>
      <c r="G213" s="1"/>
      <c r="H213" s="1"/>
      <c r="I213" s="1"/>
      <c r="J213" s="1"/>
      <c r="K213" s="41"/>
    </row>
    <row r="214" spans="3:11" s="30" customFormat="1">
      <c r="C214" s="94"/>
      <c r="F214" s="25"/>
      <c r="G214" s="1"/>
      <c r="H214" s="1"/>
      <c r="I214" s="1"/>
      <c r="J214" s="1"/>
      <c r="K214" s="41"/>
    </row>
    <row r="215" spans="3:11" s="30" customFormat="1">
      <c r="C215" s="5"/>
      <c r="F215" s="25"/>
      <c r="G215" s="1"/>
      <c r="H215" s="1"/>
      <c r="I215" s="1"/>
      <c r="J215" s="1"/>
      <c r="K215" s="41"/>
    </row>
    <row r="216" spans="3:11" s="30" customFormat="1">
      <c r="C216" s="5"/>
      <c r="F216" s="25"/>
      <c r="G216" s="1"/>
      <c r="H216" s="1"/>
      <c r="I216" s="1"/>
      <c r="J216" s="1"/>
      <c r="K216" s="41"/>
    </row>
    <row r="217" spans="3:11" s="30" customFormat="1">
      <c r="C217" s="5"/>
      <c r="F217" s="25"/>
      <c r="G217" s="1"/>
      <c r="H217" s="1"/>
      <c r="I217" s="1"/>
      <c r="J217" s="1"/>
      <c r="K217" s="41"/>
    </row>
    <row r="218" spans="3:11" s="30" customFormat="1">
      <c r="C218" s="5"/>
      <c r="F218" s="25"/>
      <c r="G218" s="1"/>
      <c r="H218" s="1"/>
      <c r="I218" s="1"/>
      <c r="J218" s="1"/>
      <c r="K218" s="41"/>
    </row>
    <row r="219" spans="3:11" s="30" customFormat="1">
      <c r="C219" s="5"/>
      <c r="F219" s="25"/>
      <c r="G219" s="1"/>
      <c r="H219" s="1"/>
      <c r="I219" s="1"/>
      <c r="J219" s="1"/>
      <c r="K219" s="41"/>
    </row>
    <row r="220" spans="3:11" s="30" customFormat="1">
      <c r="C220" s="5"/>
      <c r="F220" s="25"/>
      <c r="G220" s="1"/>
      <c r="H220" s="1"/>
      <c r="I220" s="1"/>
      <c r="J220" s="1"/>
      <c r="K220" s="41"/>
    </row>
    <row r="221" spans="3:11" s="30" customFormat="1">
      <c r="C221" s="5"/>
      <c r="F221" s="25"/>
      <c r="G221" s="1"/>
      <c r="H221" s="1"/>
      <c r="I221" s="1"/>
      <c r="J221" s="1"/>
      <c r="K221" s="41"/>
    </row>
    <row r="222" spans="3:11" s="30" customFormat="1">
      <c r="C222" s="5"/>
      <c r="F222" s="25"/>
      <c r="G222" s="1"/>
      <c r="H222" s="1"/>
      <c r="I222" s="1"/>
      <c r="J222" s="1"/>
      <c r="K222" s="41"/>
    </row>
    <row r="223" spans="3:11" s="30" customFormat="1">
      <c r="C223" s="5"/>
      <c r="F223" s="25"/>
      <c r="G223" s="1"/>
      <c r="H223" s="1"/>
      <c r="I223" s="1"/>
      <c r="J223" s="1"/>
      <c r="K223" s="41"/>
    </row>
    <row r="224" spans="3:11" s="30" customFormat="1">
      <c r="C224" s="5"/>
      <c r="F224" s="25"/>
      <c r="G224" s="1"/>
      <c r="H224" s="1"/>
      <c r="I224" s="1"/>
      <c r="J224" s="1"/>
      <c r="K224" s="41"/>
    </row>
    <row r="225" spans="3:11" s="30" customFormat="1">
      <c r="C225" s="5"/>
      <c r="F225" s="25"/>
      <c r="G225" s="1"/>
      <c r="H225" s="1"/>
      <c r="I225" s="1"/>
      <c r="J225" s="1"/>
      <c r="K225" s="41"/>
    </row>
    <row r="226" spans="3:11" s="30" customFormat="1">
      <c r="C226" s="5"/>
      <c r="F226" s="25"/>
      <c r="G226" s="1"/>
      <c r="H226" s="1"/>
      <c r="I226" s="1"/>
      <c r="J226" s="1"/>
      <c r="K226" s="41"/>
    </row>
    <row r="227" spans="3:11" s="30" customFormat="1">
      <c r="C227" s="5"/>
      <c r="F227" s="25"/>
      <c r="G227" s="1"/>
      <c r="H227" s="1"/>
      <c r="I227" s="1"/>
      <c r="J227" s="1"/>
      <c r="K227" s="41"/>
    </row>
    <row r="228" spans="3:11" s="30" customFormat="1">
      <c r="C228" s="5"/>
      <c r="F228" s="25"/>
      <c r="G228" s="1"/>
      <c r="H228" s="1"/>
      <c r="I228" s="1"/>
      <c r="J228" s="1"/>
      <c r="K228" s="41"/>
    </row>
    <row r="229" spans="3:11" s="30" customFormat="1">
      <c r="C229" s="5"/>
      <c r="F229" s="25"/>
      <c r="G229" s="1"/>
      <c r="H229" s="1"/>
      <c r="I229" s="1"/>
      <c r="J229" s="1"/>
      <c r="K229" s="41"/>
    </row>
    <row r="230" spans="3:11" s="30" customFormat="1">
      <c r="C230" s="5"/>
      <c r="F230" s="25"/>
      <c r="G230" s="1"/>
      <c r="H230" s="1"/>
      <c r="I230" s="1"/>
      <c r="J230" s="1"/>
      <c r="K230" s="41"/>
    </row>
    <row r="231" spans="3:11" s="30" customFormat="1">
      <c r="C231" s="5"/>
      <c r="F231" s="25"/>
      <c r="G231" s="1"/>
      <c r="H231" s="1"/>
      <c r="I231" s="1"/>
      <c r="J231" s="1"/>
      <c r="K231" s="41"/>
    </row>
    <row r="232" spans="3:11" s="30" customFormat="1">
      <c r="C232" s="5"/>
      <c r="F232" s="25"/>
      <c r="G232" s="1"/>
      <c r="H232" s="1"/>
      <c r="I232" s="1"/>
      <c r="J232" s="1"/>
      <c r="K232" s="41"/>
    </row>
    <row r="233" spans="3:11" s="30" customFormat="1">
      <c r="C233" s="5"/>
      <c r="F233" s="25"/>
      <c r="G233" s="1"/>
      <c r="H233" s="1"/>
      <c r="I233" s="1"/>
      <c r="J233" s="1"/>
      <c r="K233" s="41"/>
    </row>
    <row r="234" spans="3:11" s="30" customFormat="1">
      <c r="C234" s="5"/>
      <c r="F234" s="25"/>
      <c r="G234" s="1"/>
      <c r="H234" s="1"/>
      <c r="I234" s="1"/>
      <c r="J234" s="1"/>
      <c r="K234" s="41"/>
    </row>
    <row r="235" spans="3:11" s="30" customFormat="1">
      <c r="C235" s="5"/>
      <c r="F235" s="25"/>
      <c r="G235" s="1"/>
      <c r="H235" s="1"/>
      <c r="I235" s="1"/>
      <c r="J235" s="1"/>
      <c r="K235" s="41"/>
    </row>
    <row r="236" spans="3:11" s="30" customFormat="1">
      <c r="C236" s="5"/>
      <c r="F236" s="25"/>
      <c r="G236" s="1"/>
      <c r="H236" s="1"/>
      <c r="I236" s="1"/>
      <c r="J236" s="1"/>
      <c r="K236" s="41"/>
    </row>
    <row r="237" spans="3:11" s="30" customFormat="1">
      <c r="C237" s="5"/>
      <c r="F237" s="25"/>
      <c r="G237" s="1"/>
      <c r="H237" s="1"/>
      <c r="I237" s="1"/>
      <c r="J237" s="1"/>
      <c r="K237" s="41"/>
    </row>
    <row r="238" spans="3:11" s="30" customFormat="1">
      <c r="C238" s="5"/>
      <c r="F238" s="25"/>
      <c r="G238" s="1"/>
      <c r="H238" s="1"/>
      <c r="I238" s="1"/>
      <c r="J238" s="1"/>
      <c r="K238" s="41"/>
    </row>
    <row r="239" spans="3:11" s="30" customFormat="1">
      <c r="C239" s="5"/>
      <c r="F239" s="25"/>
      <c r="G239" s="1"/>
      <c r="H239" s="1"/>
      <c r="I239" s="1"/>
      <c r="J239" s="1"/>
      <c r="K239" s="41"/>
    </row>
    <row r="240" spans="3:11" s="30" customFormat="1">
      <c r="C240" s="5"/>
      <c r="F240" s="25"/>
      <c r="G240" s="1"/>
      <c r="H240" s="1"/>
      <c r="I240" s="1"/>
      <c r="J240" s="1"/>
      <c r="K240" s="41"/>
    </row>
    <row r="241" spans="3:11" s="30" customFormat="1">
      <c r="C241" s="5"/>
      <c r="F241" s="25"/>
      <c r="G241" s="1"/>
      <c r="H241" s="1"/>
      <c r="I241" s="1"/>
      <c r="J241" s="1"/>
      <c r="K241" s="41"/>
    </row>
    <row r="242" spans="3:11" s="30" customFormat="1">
      <c r="C242" s="5"/>
      <c r="F242" s="25"/>
      <c r="G242" s="1"/>
      <c r="H242" s="1"/>
      <c r="I242" s="1"/>
      <c r="J242" s="1"/>
      <c r="K242" s="41"/>
    </row>
    <row r="243" spans="3:11" s="30" customFormat="1">
      <c r="C243" s="5"/>
      <c r="F243" s="25"/>
      <c r="G243" s="1"/>
      <c r="H243" s="1"/>
      <c r="I243" s="1"/>
      <c r="J243" s="1"/>
      <c r="K243" s="41"/>
    </row>
    <row r="244" spans="3:11" s="30" customFormat="1">
      <c r="C244" s="5"/>
      <c r="F244" s="25"/>
      <c r="G244" s="1"/>
      <c r="H244" s="1"/>
      <c r="I244" s="1"/>
      <c r="J244" s="1"/>
      <c r="K244" s="41"/>
    </row>
    <row r="245" spans="3:11" s="30" customFormat="1">
      <c r="C245" s="5"/>
      <c r="F245" s="25"/>
      <c r="G245" s="1"/>
      <c r="H245" s="1"/>
      <c r="I245" s="1"/>
      <c r="J245" s="1"/>
      <c r="K245" s="41"/>
    </row>
    <row r="246" spans="3:11" s="30" customFormat="1">
      <c r="C246" s="5"/>
      <c r="F246" s="25"/>
      <c r="G246" s="1"/>
      <c r="H246" s="1"/>
      <c r="I246" s="1"/>
      <c r="J246" s="1"/>
      <c r="K246" s="41"/>
    </row>
    <row r="247" spans="3:11" s="30" customFormat="1">
      <c r="C247" s="5"/>
      <c r="F247" s="25"/>
      <c r="G247" s="1"/>
      <c r="H247" s="1"/>
      <c r="I247" s="1"/>
      <c r="J247" s="1"/>
      <c r="K247" s="41"/>
    </row>
    <row r="248" spans="3:11" s="30" customFormat="1">
      <c r="C248" s="5"/>
      <c r="F248" s="25"/>
      <c r="G248" s="1"/>
      <c r="H248" s="1"/>
      <c r="I248" s="1"/>
      <c r="J248" s="1"/>
      <c r="K248" s="41"/>
    </row>
    <row r="249" spans="3:11" s="30" customFormat="1">
      <c r="C249" s="5"/>
      <c r="F249" s="25"/>
      <c r="G249" s="1"/>
      <c r="H249" s="1"/>
      <c r="I249" s="1"/>
      <c r="J249" s="1"/>
      <c r="K249" s="41"/>
    </row>
    <row r="250" spans="3:11" s="30" customFormat="1">
      <c r="C250" s="5"/>
      <c r="F250" s="25"/>
      <c r="G250" s="1"/>
      <c r="H250" s="1"/>
      <c r="I250" s="1"/>
      <c r="J250" s="1"/>
      <c r="K250" s="41"/>
    </row>
    <row r="251" spans="3:11" s="30" customFormat="1">
      <c r="C251" s="5"/>
      <c r="F251" s="25"/>
      <c r="G251" s="1"/>
      <c r="H251" s="1"/>
      <c r="I251" s="1"/>
      <c r="J251" s="1"/>
      <c r="K251" s="41"/>
    </row>
    <row r="252" spans="3:11" s="30" customFormat="1">
      <c r="C252" s="5"/>
      <c r="F252" s="25"/>
      <c r="G252" s="1"/>
      <c r="H252" s="1"/>
      <c r="I252" s="1"/>
      <c r="J252" s="1"/>
      <c r="K252" s="41"/>
    </row>
    <row r="253" spans="3:11" s="30" customFormat="1">
      <c r="C253" s="5"/>
      <c r="F253" s="25"/>
      <c r="G253" s="1"/>
      <c r="H253" s="1"/>
      <c r="I253" s="1"/>
      <c r="J253" s="1"/>
      <c r="K253" s="41"/>
    </row>
  </sheetData>
  <mergeCells count="54">
    <mergeCell ref="B12:C12"/>
    <mergeCell ref="D12:F12"/>
    <mergeCell ref="D11:H11"/>
    <mergeCell ref="D13:F13"/>
    <mergeCell ref="B18:C18"/>
    <mergeCell ref="B14:C14"/>
    <mergeCell ref="D14:F14"/>
    <mergeCell ref="H1:J1"/>
    <mergeCell ref="B2:C2"/>
    <mergeCell ref="B4:C4"/>
    <mergeCell ref="F6:I6"/>
    <mergeCell ref="G18:I18"/>
    <mergeCell ref="B15:C15"/>
    <mergeCell ref="D15:F15"/>
    <mergeCell ref="D17:F17"/>
    <mergeCell ref="B17:C17"/>
    <mergeCell ref="D16:F16"/>
    <mergeCell ref="F3:I3"/>
    <mergeCell ref="B3:C3"/>
    <mergeCell ref="G26:J26"/>
    <mergeCell ref="F26:F27"/>
    <mergeCell ref="B21:C21"/>
    <mergeCell ref="D21:F21"/>
    <mergeCell ref="B24:J24"/>
    <mergeCell ref="B26:B27"/>
    <mergeCell ref="C26:C27"/>
    <mergeCell ref="D18:F18"/>
    <mergeCell ref="C25:H25"/>
    <mergeCell ref="B10:C10"/>
    <mergeCell ref="F7:J7"/>
    <mergeCell ref="F4:I4"/>
    <mergeCell ref="D10:F10"/>
    <mergeCell ref="B9:C9"/>
    <mergeCell ref="B13:C13"/>
    <mergeCell ref="G8:J8"/>
    <mergeCell ref="B16:C16"/>
    <mergeCell ref="B11:C11"/>
    <mergeCell ref="D26:D27"/>
    <mergeCell ref="E26:E27"/>
    <mergeCell ref="G19:I19"/>
    <mergeCell ref="B22:C22"/>
    <mergeCell ref="D22:F22"/>
    <mergeCell ref="C23:J23"/>
    <mergeCell ref="B20:C20"/>
    <mergeCell ref="D20:F20"/>
    <mergeCell ref="B19:C19"/>
    <mergeCell ref="D19:F19"/>
    <mergeCell ref="D117:F117"/>
    <mergeCell ref="H117:J117"/>
    <mergeCell ref="B88:B89"/>
    <mergeCell ref="H113:J113"/>
    <mergeCell ref="D114:F114"/>
    <mergeCell ref="H114:J114"/>
    <mergeCell ref="H116:J116"/>
  </mergeCells>
  <phoneticPr fontId="80" type="noConversion"/>
  <pageMargins left="1.1811023622047245" right="0.51181102362204722" top="0.35433070866141736" bottom="0.55118110236220474" header="0.31496062992125984" footer="0.31496062992125984"/>
  <pageSetup paperSize="9" scale="65" fitToHeight="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фін план 28.01.21_20 23 (2)</vt:lpstr>
      <vt:lpstr>КОРИГ</vt:lpstr>
      <vt:lpstr>фін план 28.01.21_20 23</vt:lpstr>
      <vt:lpstr>фін план</vt:lpstr>
      <vt:lpstr>'фін план'!Заголовки_для_печати</vt:lpstr>
      <vt:lpstr>'фін план 28.01.21_20 23'!Заголовки_для_печати</vt:lpstr>
      <vt:lpstr>'фін план 28.01.21_20 23 (2)'!Заголовки_для_печати</vt:lpstr>
      <vt:lpstr>'фін план'!Область_печати</vt:lpstr>
      <vt:lpstr>'фін план 28.01.21_20 23'!Область_печати</vt:lpstr>
      <vt:lpstr>'фін план 28.01.21_20 23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Admin</cp:lastModifiedBy>
  <cp:lastPrinted>2021-03-09T15:34:01Z</cp:lastPrinted>
  <dcterms:created xsi:type="dcterms:W3CDTF">2003-03-13T16:00:22Z</dcterms:created>
  <dcterms:modified xsi:type="dcterms:W3CDTF">2021-06-29T11:33:47Z</dcterms:modified>
</cp:coreProperties>
</file>